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315" windowWidth="14895" windowHeight="7875" tabRatio="895" firstSheet="1" activeTab="1"/>
  </bookViews>
  <sheets>
    <sheet name="CB_DATA_" sheetId="4" state="veryHidden" r:id="rId1"/>
    <sheet name="Figure 12.42" sheetId="3" r:id="rId2"/>
    <sheet name="Figure 12.43" sheetId="5" r:id="rId3"/>
    <sheet name="Figure 12.44" sheetId="6" r:id="rId4"/>
    <sheet name="Figure 12.45" sheetId="7" r:id="rId5"/>
    <sheet name="Figure 12.46" sheetId="8" r:id="rId6"/>
    <sheet name="Figure 12.47" sheetId="9" r:id="rId7"/>
    <sheet name="Figure 12.48" sheetId="10" r:id="rId8"/>
    <sheet name="Figure 12.49" sheetId="11" r:id="rId9"/>
    <sheet name="Figure 12.50" sheetId="12" r:id="rId10"/>
    <sheet name="Figure 12.51" sheetId="14" r:id="rId11"/>
  </sheets>
  <definedNames>
    <definedName name="CB_1b027462ffb046d18f190e766cc4f542" localSheetId="1" hidden="1">'Figure 12.42'!$I$82</definedName>
    <definedName name="CB_1b027462ffb046d18f190e766cc4f542" localSheetId="2" hidden="1">'Figure 12.43'!$I$82</definedName>
    <definedName name="CB_1b027462ffb046d18f190e766cc4f542" localSheetId="3" hidden="1">'Figure 12.44'!$I$82</definedName>
    <definedName name="CB_1b027462ffb046d18f190e766cc4f542" localSheetId="4" hidden="1">'Figure 12.45'!$I$82</definedName>
    <definedName name="CB_92de7c398f2448e8a69c6f3dc1f453cf" localSheetId="1" hidden="1">'Figure 12.42'!$H$61</definedName>
    <definedName name="CB_92de7c398f2448e8a69c6f3dc1f453cf" localSheetId="2" hidden="1">'Figure 12.43'!$H$61</definedName>
    <definedName name="CB_92de7c398f2448e8a69c6f3dc1f453cf" localSheetId="3" hidden="1">'Figure 12.44'!$H$61</definedName>
    <definedName name="CB_92de7c398f2448e8a69c6f3dc1f453cf" localSheetId="4" hidden="1">'Figure 12.45'!$H$61</definedName>
    <definedName name="CB_Block_00000000000000000000000000000000" localSheetId="1" hidden="1">"'7.0.0.0"</definedName>
    <definedName name="CB_Block_00000000000000000000000000000000" localSheetId="2" hidden="1">"'7.0.0.0"</definedName>
    <definedName name="CB_Block_00000000000000000000000000000000" localSheetId="3" hidden="1">"'7.0.0.0"</definedName>
    <definedName name="CB_Block_00000000000000000000000000000000" localSheetId="4" hidden="1">"'7.0.0.0"</definedName>
    <definedName name="CB_Block_00000000000000000000000000000001" localSheetId="0" hidden="1">"'633379068987471647"</definedName>
    <definedName name="CB_Block_00000000000000000000000000000001" localSheetId="1" hidden="1">"'633379068987784145"</definedName>
    <definedName name="CB_Block_00000000000000000000000000000001" localSheetId="2" hidden="1">"'633379068987784145"</definedName>
    <definedName name="CB_Block_00000000000000000000000000000001" localSheetId="3" hidden="1">"'633379068987627896"</definedName>
    <definedName name="CB_Block_00000000000000000000000000000001" localSheetId="4" hidden="1">"'633379068987627896"</definedName>
    <definedName name="CB_Block_00000000000000000000000000000003" localSheetId="1" hidden="1">"'7.3.814.0"</definedName>
    <definedName name="CB_Block_00000000000000000000000000000003" localSheetId="2" hidden="1">"'7.3.814.0"</definedName>
    <definedName name="CB_Block_00000000000000000000000000000003" localSheetId="3" hidden="1">"'7.3.814.0"</definedName>
    <definedName name="CB_Block_00000000000000000000000000000003" localSheetId="4" hidden="1">"'7.3.814.0"</definedName>
    <definedName name="CB_BlockExt_00000000000000000000000000000003" localSheetId="1" hidden="1">"'7.3"</definedName>
    <definedName name="CB_BlockExt_00000000000000000000000000000003" localSheetId="2" hidden="1">"'7.3"</definedName>
    <definedName name="CB_BlockExt_00000000000000000000000000000003" localSheetId="3" hidden="1">"'7.3"</definedName>
    <definedName name="CB_BlockExt_00000000000000000000000000000003" localSheetId="4" hidden="1">"'7.3"</definedName>
    <definedName name="CBWorkbookPriority" hidden="1">-728570542</definedName>
    <definedName name="CBx_950b8f27287544c6b06012622f6754f8" localSheetId="0" hidden="1">"'Figure 12.44'!$A$1"</definedName>
    <definedName name="CBx_9e2b2127cc744ff9aeb3b4bd833a8052" localSheetId="0" hidden="1">"'Figure 12.42'!$A$1"</definedName>
    <definedName name="CBx_be866d3e4830424081d91019a113421b" localSheetId="0" hidden="1">"'Figure 12.43'!$A$1"</definedName>
    <definedName name="CBx_ef93d5ab437b4d529230aa7e372bef75" localSheetId="0" hidden="1">"'Figure 12.45'!$A$1"</definedName>
    <definedName name="CBx_f40ddb656f0d4fe3b8abce3ecceae3dc" localSheetId="0" hidden="1">"'CB_DATA_'!$A$1"</definedName>
    <definedName name="CBx_Sheet_Guid" localSheetId="0" hidden="1">"'f40ddb65-6f0d-4fe3-b8ab-ce3ecceae3dc"</definedName>
    <definedName name="CBx_Sheet_Guid" localSheetId="1" hidden="1">"'9e2b2127-cc74-4ff9-aeb3-b4bd833a8052"</definedName>
    <definedName name="CBx_Sheet_Guid" localSheetId="2" hidden="1">"'be866d3e-4830-4240-81d9-1019a113421b"</definedName>
    <definedName name="CBx_Sheet_Guid" localSheetId="3" hidden="1">"'950b8f27-2875-44c6-b060-12622f6754f8"</definedName>
    <definedName name="CBx_Sheet_Guid" localSheetId="4" hidden="1">"'ef93d5ab-437b-4d52-9230-aa7e372bef75"</definedName>
    <definedName name="CBx_SheetRef" localSheetId="0" hidden="1">CB_DATA_!$A$14</definedName>
    <definedName name="CBx_SheetRef" localSheetId="1" hidden="1">CB_DATA_!$B$14</definedName>
    <definedName name="CBx_SheetRef" localSheetId="2" hidden="1">CB_DATA_!$B$14</definedName>
    <definedName name="CBx_SheetRef" localSheetId="3" hidden="1">CB_DATA_!$B$14</definedName>
    <definedName name="CBx_SheetRef" localSheetId="4" hidden="1">CB_DATA_!$B$14</definedName>
    <definedName name="CBx_StorageType" localSheetId="0" hidden="1">2</definedName>
    <definedName name="CBx_StorageType" localSheetId="1" hidden="1">2</definedName>
    <definedName name="CBx_StorageType" localSheetId="2" hidden="1">2</definedName>
    <definedName name="CBx_StorageType" localSheetId="3" hidden="1">2</definedName>
    <definedName name="CBx_StorageType" localSheetId="4" hidden="1">2</definedName>
    <definedName name="_xlnm.Print_Area" localSheetId="1">'Figure 12.42'!$A$1:$O$82</definedName>
    <definedName name="_xlnm.Print_Area" localSheetId="2">'Figure 12.43'!$A$1:$O$82</definedName>
    <definedName name="_xlnm.Print_Area" localSheetId="3">'Figure 12.44'!$A$1:$O$82</definedName>
    <definedName name="_xlnm.Print_Area" localSheetId="4">'Figure 12.45'!$A$1:$O$82</definedName>
  </definedNames>
  <calcPr calcId="125725"/>
</workbook>
</file>

<file path=xl/calcChain.xml><?xml version="1.0" encoding="utf-8"?>
<calcChain xmlns="http://schemas.openxmlformats.org/spreadsheetml/2006/main">
  <c r="A11" i="4"/>
  <c r="C18" i="14"/>
  <c r="C17"/>
  <c r="C16"/>
  <c r="C15"/>
  <c r="C14"/>
  <c r="C13"/>
  <c r="C12"/>
  <c r="C11"/>
  <c r="C10"/>
  <c r="C9"/>
  <c r="C8"/>
  <c r="E11" i="4"/>
  <c r="G108" i="7"/>
  <c r="D108"/>
  <c r="E108" s="1"/>
  <c r="G107"/>
  <c r="E107"/>
  <c r="D107"/>
  <c r="G106"/>
  <c r="D106"/>
  <c r="E106" s="1"/>
  <c r="AJ64"/>
  <c r="AE64"/>
  <c r="Z64"/>
  <c r="U64"/>
  <c r="P64"/>
  <c r="K64"/>
  <c r="F64"/>
  <c r="E45"/>
  <c r="E46" s="1"/>
  <c r="E44"/>
  <c r="D36"/>
  <c r="V66" s="1"/>
  <c r="D35"/>
  <c r="Q66" s="1"/>
  <c r="D34"/>
  <c r="L66" s="1"/>
  <c r="D33"/>
  <c r="G66" s="1"/>
  <c r="J14"/>
  <c r="D96" s="1"/>
  <c r="D11" i="4"/>
  <c r="G108" i="6"/>
  <c r="E108"/>
  <c r="D108"/>
  <c r="G107"/>
  <c r="D107"/>
  <c r="E107" s="1"/>
  <c r="G106"/>
  <c r="E106"/>
  <c r="D106"/>
  <c r="AJ64"/>
  <c r="AE64"/>
  <c r="Z64"/>
  <c r="U64"/>
  <c r="P64"/>
  <c r="K64"/>
  <c r="F64"/>
  <c r="E45"/>
  <c r="E46" s="1"/>
  <c r="E44"/>
  <c r="D36"/>
  <c r="V66" s="1"/>
  <c r="D35"/>
  <c r="Q66" s="1"/>
  <c r="D34"/>
  <c r="L66" s="1"/>
  <c r="D33"/>
  <c r="G66" s="1"/>
  <c r="J14"/>
  <c r="D96" s="1"/>
  <c r="C11" i="4"/>
  <c r="G108" i="5"/>
  <c r="D108"/>
  <c r="E108" s="1"/>
  <c r="G107"/>
  <c r="E107"/>
  <c r="D107"/>
  <c r="G106"/>
  <c r="D106"/>
  <c r="E106" s="1"/>
  <c r="AJ64"/>
  <c r="AE64"/>
  <c r="Z64"/>
  <c r="U64"/>
  <c r="P64"/>
  <c r="K64"/>
  <c r="F64"/>
  <c r="E45"/>
  <c r="E46" s="1"/>
  <c r="E44"/>
  <c r="D36"/>
  <c r="V66" s="1"/>
  <c r="D35"/>
  <c r="Q66" s="1"/>
  <c r="D34"/>
  <c r="L66" s="1"/>
  <c r="D33"/>
  <c r="G66" s="1"/>
  <c r="J14"/>
  <c r="D96" s="1"/>
  <c r="B11" i="4"/>
  <c r="G108" i="3"/>
  <c r="D108"/>
  <c r="E108" s="1"/>
  <c r="F108" s="1"/>
  <c r="C108"/>
  <c r="G107"/>
  <c r="E107"/>
  <c r="D107"/>
  <c r="C107"/>
  <c r="F107" s="1"/>
  <c r="G106"/>
  <c r="D106"/>
  <c r="E106" s="1"/>
  <c r="AJ64"/>
  <c r="AE64"/>
  <c r="Z64"/>
  <c r="U64"/>
  <c r="P64"/>
  <c r="K64"/>
  <c r="F64"/>
  <c r="E44"/>
  <c r="E45" s="1"/>
  <c r="D36"/>
  <c r="V66" s="1"/>
  <c r="C36"/>
  <c r="V65" s="1"/>
  <c r="D35"/>
  <c r="Q66" s="1"/>
  <c r="C35"/>
  <c r="Q65" s="1"/>
  <c r="D34"/>
  <c r="L66" s="1"/>
  <c r="D33"/>
  <c r="G66" s="1"/>
  <c r="J14"/>
  <c r="D96" s="1"/>
  <c r="C108" i="7"/>
  <c r="C110"/>
  <c r="C106"/>
  <c r="C96"/>
  <c r="C94"/>
  <c r="C107" i="6"/>
  <c r="C109"/>
  <c r="C106"/>
  <c r="C96"/>
  <c r="C94"/>
  <c r="C108" i="5"/>
  <c r="C110"/>
  <c r="C106"/>
  <c r="C96"/>
  <c r="C94"/>
  <c r="C95" i="3"/>
  <c r="C97"/>
  <c r="C94"/>
  <c r="D111" i="7"/>
  <c r="D110"/>
  <c r="D109"/>
  <c r="D97"/>
  <c r="D94"/>
  <c r="D111" i="6"/>
  <c r="D110"/>
  <c r="D109"/>
  <c r="D97"/>
  <c r="D94"/>
  <c r="D111" i="5"/>
  <c r="D110"/>
  <c r="D109"/>
  <c r="D97"/>
  <c r="D94"/>
  <c r="D111" i="3"/>
  <c r="G110"/>
  <c r="C110"/>
  <c r="D109"/>
  <c r="D95"/>
  <c r="C86"/>
  <c r="C107" i="7"/>
  <c r="C109"/>
  <c r="C111"/>
  <c r="C95"/>
  <c r="C97"/>
  <c r="C111" i="6"/>
  <c r="C108"/>
  <c r="C110"/>
  <c r="C95"/>
  <c r="C97"/>
  <c r="C107" i="5"/>
  <c r="C109"/>
  <c r="C111"/>
  <c r="C95"/>
  <c r="C97"/>
  <c r="C106" i="3"/>
  <c r="C96"/>
  <c r="G111" i="7"/>
  <c r="G110"/>
  <c r="G109"/>
  <c r="D95"/>
  <c r="C86"/>
  <c r="G111" i="6"/>
  <c r="G110"/>
  <c r="G109"/>
  <c r="D95"/>
  <c r="C86"/>
  <c r="G111" i="5"/>
  <c r="G110"/>
  <c r="G109"/>
  <c r="D95"/>
  <c r="C86"/>
  <c r="G111" i="3"/>
  <c r="C111"/>
  <c r="D110"/>
  <c r="G109"/>
  <c r="C109"/>
  <c r="D97"/>
  <c r="D94"/>
  <c r="D37" l="1"/>
  <c r="AA66" s="1"/>
  <c r="E110"/>
  <c r="D39"/>
  <c r="AK66" s="1"/>
  <c r="C87" i="5"/>
  <c r="C88" s="1"/>
  <c r="D37"/>
  <c r="AA66" s="1"/>
  <c r="D38"/>
  <c r="AF66" s="1"/>
  <c r="D39"/>
  <c r="AK66" s="1"/>
  <c r="C87" i="6"/>
  <c r="C89" s="1"/>
  <c r="D37"/>
  <c r="AA66" s="1"/>
  <c r="D38"/>
  <c r="AF66" s="1"/>
  <c r="D39"/>
  <c r="AK66" s="1"/>
  <c r="C87" i="7"/>
  <c r="D37"/>
  <c r="AA66" s="1"/>
  <c r="D38"/>
  <c r="AF66" s="1"/>
  <c r="D39"/>
  <c r="AK66" s="1"/>
  <c r="F107" i="5"/>
  <c r="C35" s="1"/>
  <c r="Q65" s="1"/>
  <c r="F108" i="6"/>
  <c r="C36" s="1"/>
  <c r="V65" s="1"/>
  <c r="U68" s="1"/>
  <c r="F107" i="7"/>
  <c r="C35" s="1"/>
  <c r="Q65" s="1"/>
  <c r="C87" i="3"/>
  <c r="C88" s="1"/>
  <c r="E109"/>
  <c r="D38"/>
  <c r="AF66" s="1"/>
  <c r="E111"/>
  <c r="E109" i="5"/>
  <c r="E110"/>
  <c r="E111"/>
  <c r="E109" i="6"/>
  <c r="E110"/>
  <c r="E111"/>
  <c r="E109" i="7"/>
  <c r="E110"/>
  <c r="E111"/>
  <c r="F106" i="5"/>
  <c r="C34" s="1"/>
  <c r="L65" s="1"/>
  <c r="C99" i="7"/>
  <c r="D102" s="1"/>
  <c r="C33" s="1"/>
  <c r="F106"/>
  <c r="C34" s="1"/>
  <c r="L65" s="1"/>
  <c r="F108"/>
  <c r="C36" s="1"/>
  <c r="F108" i="5"/>
  <c r="C36" s="1"/>
  <c r="F107" i="6"/>
  <c r="C35" s="1"/>
  <c r="Q65" s="1"/>
  <c r="C99"/>
  <c r="F106" i="3"/>
  <c r="C34" s="1"/>
  <c r="L65" s="1"/>
  <c r="C99" i="5"/>
  <c r="C99" i="3"/>
  <c r="F111" i="7"/>
  <c r="C39" s="1"/>
  <c r="AK65" s="1"/>
  <c r="F110"/>
  <c r="C38" s="1"/>
  <c r="AF65" s="1"/>
  <c r="D99"/>
  <c r="D101" s="1"/>
  <c r="C115"/>
  <c r="C88"/>
  <c r="C89"/>
  <c r="F109"/>
  <c r="C37" s="1"/>
  <c r="AA65" s="1"/>
  <c r="Z68" s="1"/>
  <c r="E47"/>
  <c r="P68"/>
  <c r="AJ68"/>
  <c r="V65"/>
  <c r="G115"/>
  <c r="F109" i="6"/>
  <c r="C37" s="1"/>
  <c r="AA65" s="1"/>
  <c r="F110"/>
  <c r="C38" s="1"/>
  <c r="AF65" s="1"/>
  <c r="AE68" s="1"/>
  <c r="F111"/>
  <c r="C39" s="1"/>
  <c r="AK65" s="1"/>
  <c r="AJ68" s="1"/>
  <c r="E47"/>
  <c r="C115"/>
  <c r="G115"/>
  <c r="F106"/>
  <c r="C34" s="1"/>
  <c r="C88"/>
  <c r="D99"/>
  <c r="D101" s="1"/>
  <c r="C89" i="5"/>
  <c r="C115"/>
  <c r="F110"/>
  <c r="C38" s="1"/>
  <c r="AF65" s="1"/>
  <c r="F111"/>
  <c r="C39" s="1"/>
  <c r="AK65" s="1"/>
  <c r="AJ68" s="1"/>
  <c r="F109"/>
  <c r="C37" s="1"/>
  <c r="AA65" s="1"/>
  <c r="Z68" s="1"/>
  <c r="P68"/>
  <c r="V65"/>
  <c r="E47"/>
  <c r="D99"/>
  <c r="D101" s="1"/>
  <c r="D102" s="1"/>
  <c r="C33" s="1"/>
  <c r="F111" i="3"/>
  <c r="C39" s="1"/>
  <c r="AK65" s="1"/>
  <c r="G115" i="5"/>
  <c r="C115" i="3"/>
  <c r="F109"/>
  <c r="C37" s="1"/>
  <c r="AA65" s="1"/>
  <c r="Z68" s="1"/>
  <c r="P68"/>
  <c r="U68"/>
  <c r="AJ68"/>
  <c r="E46"/>
  <c r="D99"/>
  <c r="D101" s="1"/>
  <c r="D102" s="1"/>
  <c r="C33" s="1"/>
  <c r="F110"/>
  <c r="C38" s="1"/>
  <c r="C89"/>
  <c r="G115"/>
  <c r="D102" i="6" l="1"/>
  <c r="C33" s="1"/>
  <c r="D82" i="7"/>
  <c r="C70"/>
  <c r="E35"/>
  <c r="D47"/>
  <c r="G47" s="1"/>
  <c r="D46"/>
  <c r="G46" s="1"/>
  <c r="E34"/>
  <c r="E39"/>
  <c r="D55"/>
  <c r="G55" s="1"/>
  <c r="D77"/>
  <c r="D54"/>
  <c r="G54" s="1"/>
  <c r="C74"/>
  <c r="E37"/>
  <c r="E36"/>
  <c r="E33"/>
  <c r="D51"/>
  <c r="G51" s="1"/>
  <c r="G65"/>
  <c r="D73"/>
  <c r="D81"/>
  <c r="D50"/>
  <c r="G50" s="1"/>
  <c r="D58"/>
  <c r="G58" s="1"/>
  <c r="C82"/>
  <c r="AF82" s="1"/>
  <c r="C78"/>
  <c r="V78" s="1"/>
  <c r="C75"/>
  <c r="AK75" s="1"/>
  <c r="C73"/>
  <c r="AK73" s="1"/>
  <c r="C77"/>
  <c r="AK77" s="1"/>
  <c r="E38"/>
  <c r="D45"/>
  <c r="G45" s="1"/>
  <c r="D49"/>
  <c r="G49" s="1"/>
  <c r="D53"/>
  <c r="G53" s="1"/>
  <c r="D57"/>
  <c r="G57" s="1"/>
  <c r="C68"/>
  <c r="C72"/>
  <c r="C76"/>
  <c r="AF76" s="1"/>
  <c r="C80"/>
  <c r="V80" s="1"/>
  <c r="D44"/>
  <c r="G44" s="1"/>
  <c r="D48"/>
  <c r="G48" s="1"/>
  <c r="D52"/>
  <c r="G52" s="1"/>
  <c r="D56"/>
  <c r="G56" s="1"/>
  <c r="C69"/>
  <c r="D75"/>
  <c r="D79"/>
  <c r="C71"/>
  <c r="D76"/>
  <c r="D78"/>
  <c r="D80"/>
  <c r="C79"/>
  <c r="AK79" s="1"/>
  <c r="C81"/>
  <c r="AA81" s="1"/>
  <c r="AD68"/>
  <c r="AC68"/>
  <c r="U68"/>
  <c r="AN68"/>
  <c r="AM68"/>
  <c r="E48"/>
  <c r="AE68"/>
  <c r="T68"/>
  <c r="S68"/>
  <c r="R69" s="1"/>
  <c r="C82" i="6"/>
  <c r="C80"/>
  <c r="C78"/>
  <c r="D77"/>
  <c r="C76"/>
  <c r="C74"/>
  <c r="D73"/>
  <c r="C72"/>
  <c r="C79"/>
  <c r="C75"/>
  <c r="C71"/>
  <c r="C69"/>
  <c r="D58"/>
  <c r="G58" s="1"/>
  <c r="D56"/>
  <c r="G56" s="1"/>
  <c r="D54"/>
  <c r="G54" s="1"/>
  <c r="D52"/>
  <c r="G52" s="1"/>
  <c r="D50"/>
  <c r="G50" s="1"/>
  <c r="D48"/>
  <c r="G48" s="1"/>
  <c r="D46"/>
  <c r="G46" s="1"/>
  <c r="D44"/>
  <c r="G44" s="1"/>
  <c r="D82"/>
  <c r="C81"/>
  <c r="D78"/>
  <c r="C77"/>
  <c r="D74"/>
  <c r="C73"/>
  <c r="C70"/>
  <c r="C68"/>
  <c r="G65"/>
  <c r="D57"/>
  <c r="G57" s="1"/>
  <c r="D55"/>
  <c r="G55" s="1"/>
  <c r="D53"/>
  <c r="G53" s="1"/>
  <c r="D51"/>
  <c r="G51" s="1"/>
  <c r="D49"/>
  <c r="G49" s="1"/>
  <c r="D47"/>
  <c r="G47" s="1"/>
  <c r="D45"/>
  <c r="G45" s="1"/>
  <c r="E33"/>
  <c r="E35"/>
  <c r="E36"/>
  <c r="E37"/>
  <c r="E39"/>
  <c r="E38"/>
  <c r="P68"/>
  <c r="AN68"/>
  <c r="AM68"/>
  <c r="AH68"/>
  <c r="AI68"/>
  <c r="X68"/>
  <c r="W69" s="1"/>
  <c r="Y68"/>
  <c r="L65"/>
  <c r="E34"/>
  <c r="Z68"/>
  <c r="E48"/>
  <c r="D82" i="5"/>
  <c r="C81"/>
  <c r="D80"/>
  <c r="C79"/>
  <c r="D78"/>
  <c r="C77"/>
  <c r="D76"/>
  <c r="C75"/>
  <c r="D74"/>
  <c r="C73"/>
  <c r="C71"/>
  <c r="C82"/>
  <c r="D79"/>
  <c r="C78"/>
  <c r="D75"/>
  <c r="C74"/>
  <c r="C69"/>
  <c r="D58"/>
  <c r="G58" s="1"/>
  <c r="D56"/>
  <c r="G56" s="1"/>
  <c r="D54"/>
  <c r="G54" s="1"/>
  <c r="D52"/>
  <c r="G52" s="1"/>
  <c r="D50"/>
  <c r="G50" s="1"/>
  <c r="D48"/>
  <c r="G48" s="1"/>
  <c r="D46"/>
  <c r="G46" s="1"/>
  <c r="D44"/>
  <c r="G44" s="1"/>
  <c r="D81"/>
  <c r="C80"/>
  <c r="D77"/>
  <c r="C76"/>
  <c r="D73"/>
  <c r="C72"/>
  <c r="C70"/>
  <c r="C68"/>
  <c r="G65"/>
  <c r="D57"/>
  <c r="G57" s="1"/>
  <c r="D55"/>
  <c r="G55" s="1"/>
  <c r="D53"/>
  <c r="G53" s="1"/>
  <c r="D51"/>
  <c r="G51" s="1"/>
  <c r="D49"/>
  <c r="G49" s="1"/>
  <c r="D47"/>
  <c r="G47" s="1"/>
  <c r="D45"/>
  <c r="G45" s="1"/>
  <c r="E33"/>
  <c r="E35"/>
  <c r="E39"/>
  <c r="E36"/>
  <c r="E38"/>
  <c r="E37"/>
  <c r="E34"/>
  <c r="AD68"/>
  <c r="AC68"/>
  <c r="AN68"/>
  <c r="AM68"/>
  <c r="AE68"/>
  <c r="E48"/>
  <c r="U68"/>
  <c r="T68"/>
  <c r="S68"/>
  <c r="R69" s="1"/>
  <c r="D82" i="3"/>
  <c r="C81"/>
  <c r="C79"/>
  <c r="D78"/>
  <c r="C77"/>
  <c r="D76"/>
  <c r="C75"/>
  <c r="D74"/>
  <c r="C73"/>
  <c r="C71"/>
  <c r="C82"/>
  <c r="D81"/>
  <c r="C80"/>
  <c r="D79"/>
  <c r="C78"/>
  <c r="C76"/>
  <c r="D73"/>
  <c r="C72"/>
  <c r="C70"/>
  <c r="C68"/>
  <c r="G65"/>
  <c r="D57"/>
  <c r="G57" s="1"/>
  <c r="D55"/>
  <c r="G55" s="1"/>
  <c r="D53"/>
  <c r="G53" s="1"/>
  <c r="D51"/>
  <c r="G51" s="1"/>
  <c r="D49"/>
  <c r="G49" s="1"/>
  <c r="D47"/>
  <c r="G47" s="1"/>
  <c r="D45"/>
  <c r="G45" s="1"/>
  <c r="E33"/>
  <c r="D75"/>
  <c r="C74"/>
  <c r="C69"/>
  <c r="D58"/>
  <c r="G58" s="1"/>
  <c r="D56"/>
  <c r="G56" s="1"/>
  <c r="D54"/>
  <c r="G54" s="1"/>
  <c r="D52"/>
  <c r="G52" s="1"/>
  <c r="D50"/>
  <c r="G50" s="1"/>
  <c r="D48"/>
  <c r="G48" s="1"/>
  <c r="D46"/>
  <c r="G46" s="1"/>
  <c r="D44"/>
  <c r="G44" s="1"/>
  <c r="E34"/>
  <c r="E37"/>
  <c r="E36"/>
  <c r="E35"/>
  <c r="E39"/>
  <c r="AM68"/>
  <c r="AN68"/>
  <c r="S68"/>
  <c r="R69" s="1"/>
  <c r="T68"/>
  <c r="AC68"/>
  <c r="AD68"/>
  <c r="AF65"/>
  <c r="E38"/>
  <c r="E47"/>
  <c r="Y68"/>
  <c r="X68"/>
  <c r="W69" s="1"/>
  <c r="G73" i="7" l="1"/>
  <c r="AA75"/>
  <c r="AA79"/>
  <c r="AF78"/>
  <c r="AA80"/>
  <c r="E82"/>
  <c r="G76"/>
  <c r="AA77"/>
  <c r="G78"/>
  <c r="L80"/>
  <c r="AK81"/>
  <c r="L73"/>
  <c r="Q78"/>
  <c r="L78"/>
  <c r="Q80"/>
  <c r="AF80"/>
  <c r="E81"/>
  <c r="V73"/>
  <c r="AA73"/>
  <c r="F34"/>
  <c r="G34" s="1"/>
  <c r="D68" s="1"/>
  <c r="E68" s="1"/>
  <c r="AA82"/>
  <c r="AK76"/>
  <c r="V77"/>
  <c r="AF75"/>
  <c r="F35"/>
  <c r="G35" s="1"/>
  <c r="F37"/>
  <c r="G37" s="1"/>
  <c r="E78"/>
  <c r="AK78"/>
  <c r="AA78"/>
  <c r="G80"/>
  <c r="E80"/>
  <c r="AK80"/>
  <c r="F33"/>
  <c r="G33" s="1"/>
  <c r="AF81"/>
  <c r="Q81"/>
  <c r="AF73"/>
  <c r="E73"/>
  <c r="Q73"/>
  <c r="F39"/>
  <c r="G39" s="1"/>
  <c r="D74" s="1"/>
  <c r="E74" s="1"/>
  <c r="AF79"/>
  <c r="AK82"/>
  <c r="V82"/>
  <c r="E76"/>
  <c r="V76"/>
  <c r="V79"/>
  <c r="G79"/>
  <c r="L77"/>
  <c r="G77"/>
  <c r="V75"/>
  <c r="G75"/>
  <c r="F38"/>
  <c r="G38" s="1"/>
  <c r="Q82"/>
  <c r="G82"/>
  <c r="L82"/>
  <c r="AA76"/>
  <c r="Q76"/>
  <c r="L76"/>
  <c r="F36"/>
  <c r="G36" s="1"/>
  <c r="L79"/>
  <c r="E79"/>
  <c r="Q79"/>
  <c r="AF77"/>
  <c r="E77"/>
  <c r="Q77"/>
  <c r="L75"/>
  <c r="E75"/>
  <c r="Q75"/>
  <c r="L81"/>
  <c r="V81"/>
  <c r="G81"/>
  <c r="AH68"/>
  <c r="AI68"/>
  <c r="AL69"/>
  <c r="AJ69"/>
  <c r="X68"/>
  <c r="Y68"/>
  <c r="E49"/>
  <c r="AB69"/>
  <c r="Z69"/>
  <c r="E49" i="6"/>
  <c r="G34"/>
  <c r="F34"/>
  <c r="AL69"/>
  <c r="AJ69"/>
  <c r="T68"/>
  <c r="S68"/>
  <c r="R69" s="1"/>
  <c r="F39"/>
  <c r="G39" s="1"/>
  <c r="D79" s="1"/>
  <c r="F36"/>
  <c r="G36" s="1"/>
  <c r="F33"/>
  <c r="G33" s="1"/>
  <c r="AF73"/>
  <c r="V73"/>
  <c r="L73"/>
  <c r="AK73"/>
  <c r="Q73"/>
  <c r="E73"/>
  <c r="AA73"/>
  <c r="G73"/>
  <c r="AF77"/>
  <c r="V77"/>
  <c r="L77"/>
  <c r="AK77"/>
  <c r="Q77"/>
  <c r="E77"/>
  <c r="AA77"/>
  <c r="G77"/>
  <c r="E81"/>
  <c r="AK74"/>
  <c r="AA74"/>
  <c r="Q74"/>
  <c r="G74"/>
  <c r="E74"/>
  <c r="V74"/>
  <c r="AF74"/>
  <c r="L74"/>
  <c r="AK78"/>
  <c r="AA78"/>
  <c r="Q78"/>
  <c r="G78"/>
  <c r="E78"/>
  <c r="V78"/>
  <c r="AF78"/>
  <c r="L78"/>
  <c r="AK82"/>
  <c r="AA82"/>
  <c r="Q82"/>
  <c r="G82"/>
  <c r="E82"/>
  <c r="V82"/>
  <c r="AF82"/>
  <c r="L82"/>
  <c r="AD68"/>
  <c r="AC68"/>
  <c r="AG69"/>
  <c r="AE69"/>
  <c r="F38"/>
  <c r="G38" s="1"/>
  <c r="F37"/>
  <c r="G37" s="1"/>
  <c r="F35"/>
  <c r="G35" s="1"/>
  <c r="E79"/>
  <c r="X68" i="5"/>
  <c r="W69" s="1"/>
  <c r="Y68"/>
  <c r="E49"/>
  <c r="AL69"/>
  <c r="AJ69"/>
  <c r="AB69"/>
  <c r="Z69"/>
  <c r="F34"/>
  <c r="G34" s="1"/>
  <c r="D68" s="1"/>
  <c r="E68" s="1"/>
  <c r="K68" s="1"/>
  <c r="F38"/>
  <c r="G38" s="1"/>
  <c r="F39"/>
  <c r="G39" s="1"/>
  <c r="F33"/>
  <c r="G33" s="1"/>
  <c r="F68"/>
  <c r="AF76"/>
  <c r="V76"/>
  <c r="L76"/>
  <c r="AK76"/>
  <c r="Q76"/>
  <c r="E76"/>
  <c r="AA76"/>
  <c r="G76"/>
  <c r="AF80"/>
  <c r="V80"/>
  <c r="L80"/>
  <c r="AK80"/>
  <c r="Q80"/>
  <c r="E80"/>
  <c r="AA80"/>
  <c r="G80"/>
  <c r="AF74"/>
  <c r="V74"/>
  <c r="L74"/>
  <c r="AA74"/>
  <c r="G74"/>
  <c r="AK74"/>
  <c r="Q74"/>
  <c r="E74"/>
  <c r="AF78"/>
  <c r="V78"/>
  <c r="L78"/>
  <c r="AA78"/>
  <c r="G78"/>
  <c r="AK78"/>
  <c r="Q78"/>
  <c r="E78"/>
  <c r="AF82"/>
  <c r="V82"/>
  <c r="L82"/>
  <c r="AA82"/>
  <c r="G82"/>
  <c r="AK82"/>
  <c r="Q82"/>
  <c r="E82"/>
  <c r="AH68"/>
  <c r="AI68"/>
  <c r="F37"/>
  <c r="G37" s="1"/>
  <c r="F36"/>
  <c r="G36" s="1"/>
  <c r="F35"/>
  <c r="G35" s="1"/>
  <c r="AK73"/>
  <c r="AA73"/>
  <c r="Q73"/>
  <c r="G73"/>
  <c r="E73"/>
  <c r="V73"/>
  <c r="AF73"/>
  <c r="L73"/>
  <c r="AK75"/>
  <c r="AA75"/>
  <c r="Q75"/>
  <c r="G75"/>
  <c r="E75"/>
  <c r="AF75"/>
  <c r="L75"/>
  <c r="V75"/>
  <c r="AK77"/>
  <c r="AA77"/>
  <c r="Q77"/>
  <c r="G77"/>
  <c r="E77"/>
  <c r="V77"/>
  <c r="AF77"/>
  <c r="L77"/>
  <c r="AK79"/>
  <c r="AA79"/>
  <c r="Q79"/>
  <c r="G79"/>
  <c r="E79"/>
  <c r="AF79"/>
  <c r="L79"/>
  <c r="V79"/>
  <c r="AK81"/>
  <c r="AA81"/>
  <c r="Q81"/>
  <c r="G81"/>
  <c r="E81"/>
  <c r="V81"/>
  <c r="AF81"/>
  <c r="L81"/>
  <c r="F38" i="3"/>
  <c r="G38" s="1"/>
  <c r="F35"/>
  <c r="G35" s="1"/>
  <c r="F37"/>
  <c r="G37" s="1"/>
  <c r="AF74"/>
  <c r="V74"/>
  <c r="L74"/>
  <c r="AK74"/>
  <c r="Q74"/>
  <c r="E74"/>
  <c r="AA74"/>
  <c r="G74"/>
  <c r="F33"/>
  <c r="G33" s="1"/>
  <c r="AF76"/>
  <c r="V76"/>
  <c r="L76"/>
  <c r="AK76"/>
  <c r="AA76"/>
  <c r="Q76"/>
  <c r="G76"/>
  <c r="E76"/>
  <c r="AF78"/>
  <c r="V78"/>
  <c r="L78"/>
  <c r="AK78"/>
  <c r="AA78"/>
  <c r="Q78"/>
  <c r="G78"/>
  <c r="E78"/>
  <c r="E80"/>
  <c r="AF82"/>
  <c r="V82"/>
  <c r="L82"/>
  <c r="AK82"/>
  <c r="AA82"/>
  <c r="Q82"/>
  <c r="G82"/>
  <c r="E82"/>
  <c r="E48"/>
  <c r="AE68"/>
  <c r="AB69"/>
  <c r="Z69"/>
  <c r="AL69"/>
  <c r="AJ69"/>
  <c r="F39"/>
  <c r="G39" s="1"/>
  <c r="D80" s="1"/>
  <c r="F36"/>
  <c r="G36" s="1"/>
  <c r="F34"/>
  <c r="G34" s="1"/>
  <c r="D68" s="1"/>
  <c r="E68" s="1"/>
  <c r="K68" s="1"/>
  <c r="AK73"/>
  <c r="AA73"/>
  <c r="Q73"/>
  <c r="G73"/>
  <c r="E73"/>
  <c r="AF73"/>
  <c r="L73"/>
  <c r="V73"/>
  <c r="AK75"/>
  <c r="AA75"/>
  <c r="Q75"/>
  <c r="G75"/>
  <c r="E75"/>
  <c r="AF75"/>
  <c r="V75"/>
  <c r="L75"/>
  <c r="AK79"/>
  <c r="AA79"/>
  <c r="Q79"/>
  <c r="G79"/>
  <c r="E79"/>
  <c r="AF79"/>
  <c r="V79"/>
  <c r="L79"/>
  <c r="AK81"/>
  <c r="AA81"/>
  <c r="Q81"/>
  <c r="G81"/>
  <c r="E81"/>
  <c r="AF81"/>
  <c r="V81"/>
  <c r="L81"/>
  <c r="D69" i="7" l="1"/>
  <c r="Q69" s="1"/>
  <c r="D76" i="6"/>
  <c r="E76" s="1"/>
  <c r="D75"/>
  <c r="E75" s="1"/>
  <c r="D70" i="3"/>
  <c r="E70" s="1"/>
  <c r="D77"/>
  <c r="E77" s="1"/>
  <c r="D81" i="6"/>
  <c r="D80"/>
  <c r="E80" s="1"/>
  <c r="F68" i="3"/>
  <c r="I68" s="1"/>
  <c r="D72" i="7"/>
  <c r="E72" s="1"/>
  <c r="D70"/>
  <c r="E70" s="1"/>
  <c r="D71"/>
  <c r="E71" s="1"/>
  <c r="D72" i="6"/>
  <c r="E72" s="1"/>
  <c r="K68" i="7"/>
  <c r="F68"/>
  <c r="D68" i="6"/>
  <c r="E68" s="1"/>
  <c r="E50" i="7"/>
  <c r="AN69"/>
  <c r="AD69"/>
  <c r="W69"/>
  <c r="AG69"/>
  <c r="AE69"/>
  <c r="D70" i="6"/>
  <c r="E70" s="1"/>
  <c r="D71"/>
  <c r="E71" s="1"/>
  <c r="D69"/>
  <c r="AB69"/>
  <c r="Z69"/>
  <c r="E50"/>
  <c r="AI69"/>
  <c r="AN69"/>
  <c r="D70" i="5"/>
  <c r="E70" s="1"/>
  <c r="D71"/>
  <c r="E71" s="1"/>
  <c r="J68"/>
  <c r="I68"/>
  <c r="E50"/>
  <c r="D69"/>
  <c r="D72"/>
  <c r="E72" s="1"/>
  <c r="N68"/>
  <c r="O68"/>
  <c r="AG69"/>
  <c r="AE69"/>
  <c r="AD69"/>
  <c r="AN69"/>
  <c r="D71" i="3"/>
  <c r="E71" s="1"/>
  <c r="D72"/>
  <c r="E72" s="1"/>
  <c r="AI68"/>
  <c r="AH68"/>
  <c r="D69"/>
  <c r="O68"/>
  <c r="N68"/>
  <c r="AN69"/>
  <c r="AD69"/>
  <c r="E49"/>
  <c r="AA69" i="7" l="1"/>
  <c r="AC69" s="1"/>
  <c r="AB70" s="1"/>
  <c r="AF69"/>
  <c r="AH69" s="1"/>
  <c r="V69"/>
  <c r="E69"/>
  <c r="P69" s="1"/>
  <c r="AK69"/>
  <c r="AM69" s="1"/>
  <c r="AJ70" s="1"/>
  <c r="J68" i="3"/>
  <c r="Z70" i="7"/>
  <c r="AD70" s="1"/>
  <c r="N68"/>
  <c r="O68"/>
  <c r="J68"/>
  <c r="I68"/>
  <c r="K68" i="6"/>
  <c r="F68"/>
  <c r="AA70" i="7"/>
  <c r="AI69"/>
  <c r="E51"/>
  <c r="AD69" i="6"/>
  <c r="AA69"/>
  <c r="AC69" s="1"/>
  <c r="Z70" s="1"/>
  <c r="AD70" s="1"/>
  <c r="AF69"/>
  <c r="AH69" s="1"/>
  <c r="AK69"/>
  <c r="AM69" s="1"/>
  <c r="Q69"/>
  <c r="E69"/>
  <c r="V69"/>
  <c r="E51"/>
  <c r="M69" i="5"/>
  <c r="K69"/>
  <c r="L69"/>
  <c r="AK69"/>
  <c r="AM69" s="1"/>
  <c r="Q69"/>
  <c r="E69"/>
  <c r="F69" s="1"/>
  <c r="V69"/>
  <c r="AA69"/>
  <c r="AC69" s="1"/>
  <c r="AF69"/>
  <c r="AH69" s="1"/>
  <c r="E51"/>
  <c r="AI69"/>
  <c r="F44"/>
  <c r="H44" s="1"/>
  <c r="H69"/>
  <c r="AP68"/>
  <c r="G69"/>
  <c r="M69" i="3"/>
  <c r="K69"/>
  <c r="L69"/>
  <c r="V69"/>
  <c r="AK69"/>
  <c r="AM69" s="1"/>
  <c r="Q69"/>
  <c r="E69"/>
  <c r="F69" s="1"/>
  <c r="AA69"/>
  <c r="AC69" s="1"/>
  <c r="Z70" s="1"/>
  <c r="AD70" s="1"/>
  <c r="H69"/>
  <c r="AP68"/>
  <c r="F44"/>
  <c r="H44" s="1"/>
  <c r="G69"/>
  <c r="E50"/>
  <c r="AG69"/>
  <c r="AE69"/>
  <c r="AF69"/>
  <c r="U69" i="7" l="1"/>
  <c r="X69" s="1"/>
  <c r="AL70"/>
  <c r="AM70" s="1"/>
  <c r="AJ71" s="1"/>
  <c r="AN71" s="1"/>
  <c r="AK70"/>
  <c r="AC70"/>
  <c r="AB71" s="1"/>
  <c r="K69"/>
  <c r="M69"/>
  <c r="L69"/>
  <c r="H69"/>
  <c r="F69"/>
  <c r="F44"/>
  <c r="H44" s="1"/>
  <c r="AP68"/>
  <c r="G69"/>
  <c r="O68" i="6"/>
  <c r="N68"/>
  <c r="J68"/>
  <c r="I68"/>
  <c r="F69" s="1"/>
  <c r="S69" i="7"/>
  <c r="T69"/>
  <c r="E52"/>
  <c r="AN70"/>
  <c r="Y69"/>
  <c r="AG70"/>
  <c r="AF70"/>
  <c r="AE70"/>
  <c r="AB70" i="6"/>
  <c r="AA70"/>
  <c r="U69"/>
  <c r="P69"/>
  <c r="AL70"/>
  <c r="AJ70"/>
  <c r="AK70"/>
  <c r="E52"/>
  <c r="AG70"/>
  <c r="AE70"/>
  <c r="AF70"/>
  <c r="I69" i="5"/>
  <c r="F70" s="1"/>
  <c r="J70" s="1"/>
  <c r="J69"/>
  <c r="AG70"/>
  <c r="AE70"/>
  <c r="AF70"/>
  <c r="E52"/>
  <c r="AB70"/>
  <c r="Z70"/>
  <c r="AA70"/>
  <c r="P69"/>
  <c r="U69"/>
  <c r="AL70"/>
  <c r="AJ70"/>
  <c r="AK70"/>
  <c r="O69"/>
  <c r="N69"/>
  <c r="AH69" i="3"/>
  <c r="AI69"/>
  <c r="P69"/>
  <c r="U69"/>
  <c r="AL70"/>
  <c r="AJ70"/>
  <c r="AK70"/>
  <c r="E51"/>
  <c r="J69"/>
  <c r="I69"/>
  <c r="F70" s="1"/>
  <c r="J70" s="1"/>
  <c r="AB70"/>
  <c r="AA70"/>
  <c r="N69"/>
  <c r="O69"/>
  <c r="Z71" i="7" l="1"/>
  <c r="AD71" s="1"/>
  <c r="AA71"/>
  <c r="J69"/>
  <c r="I69"/>
  <c r="G70" s="1"/>
  <c r="N69"/>
  <c r="L70" s="1"/>
  <c r="O69"/>
  <c r="H69" i="6"/>
  <c r="G69"/>
  <c r="F44"/>
  <c r="H44" s="1"/>
  <c r="AP68"/>
  <c r="M69"/>
  <c r="K69"/>
  <c r="L69"/>
  <c r="AH70" i="7"/>
  <c r="AE71" s="1"/>
  <c r="AI71" s="1"/>
  <c r="AI70"/>
  <c r="W70"/>
  <c r="U70"/>
  <c r="V70"/>
  <c r="AL71"/>
  <c r="AK71"/>
  <c r="E53"/>
  <c r="R70"/>
  <c r="P70"/>
  <c r="Q70"/>
  <c r="AC70" i="6"/>
  <c r="AA71" s="1"/>
  <c r="AI70"/>
  <c r="AH70"/>
  <c r="AF71" s="1"/>
  <c r="AM70"/>
  <c r="AK71" s="1"/>
  <c r="AN70"/>
  <c r="J69"/>
  <c r="Y69"/>
  <c r="X69"/>
  <c r="E53"/>
  <c r="S69"/>
  <c r="T69"/>
  <c r="AC70" i="3"/>
  <c r="AB71" s="1"/>
  <c r="M70" i="5"/>
  <c r="K70"/>
  <c r="L70"/>
  <c r="S69"/>
  <c r="T69"/>
  <c r="AD70"/>
  <c r="AC70"/>
  <c r="AA71" s="1"/>
  <c r="H70"/>
  <c r="F45"/>
  <c r="H45" s="1"/>
  <c r="G70"/>
  <c r="AN70"/>
  <c r="AM70"/>
  <c r="AK71" s="1"/>
  <c r="Y69"/>
  <c r="X69"/>
  <c r="E53"/>
  <c r="AH70"/>
  <c r="AF71" s="1"/>
  <c r="AI70"/>
  <c r="M70" i="3"/>
  <c r="K70"/>
  <c r="L70"/>
  <c r="E52"/>
  <c r="T69"/>
  <c r="S69"/>
  <c r="AG70"/>
  <c r="AE70"/>
  <c r="AF70"/>
  <c r="F45"/>
  <c r="H45" s="1"/>
  <c r="H70"/>
  <c r="G70"/>
  <c r="AN70"/>
  <c r="AM70"/>
  <c r="AJ71" s="1"/>
  <c r="AN71" s="1"/>
  <c r="X69"/>
  <c r="Y69"/>
  <c r="I70" i="5" l="1"/>
  <c r="G71" s="1"/>
  <c r="AC71" i="7"/>
  <c r="AA72" s="1"/>
  <c r="AP69"/>
  <c r="Z71" i="3"/>
  <c r="AD71" s="1"/>
  <c r="Z71" i="6"/>
  <c r="K70" i="7"/>
  <c r="M70"/>
  <c r="F45"/>
  <c r="H45" s="1"/>
  <c r="F70"/>
  <c r="H70"/>
  <c r="I69" i="6"/>
  <c r="F45" s="1"/>
  <c r="H45" s="1"/>
  <c r="O69"/>
  <c r="N69"/>
  <c r="AM71" i="7"/>
  <c r="AK72" s="1"/>
  <c r="T70"/>
  <c r="S70"/>
  <c r="AG71"/>
  <c r="AF71"/>
  <c r="E54"/>
  <c r="X70"/>
  <c r="Y70"/>
  <c r="AB71" i="6"/>
  <c r="AD71"/>
  <c r="R70"/>
  <c r="P70"/>
  <c r="Q70"/>
  <c r="E54"/>
  <c r="AL71"/>
  <c r="AJ71"/>
  <c r="W70"/>
  <c r="U70"/>
  <c r="V70"/>
  <c r="AG71"/>
  <c r="AE71"/>
  <c r="AA71" i="3"/>
  <c r="W70" i="5"/>
  <c r="U70"/>
  <c r="V70"/>
  <c r="AL71"/>
  <c r="AJ71"/>
  <c r="H71"/>
  <c r="AB71"/>
  <c r="Z71"/>
  <c r="AG71"/>
  <c r="AE71"/>
  <c r="E54"/>
  <c r="R70"/>
  <c r="P70"/>
  <c r="Q70"/>
  <c r="N70"/>
  <c r="L71" s="1"/>
  <c r="O70"/>
  <c r="AP69"/>
  <c r="I70" i="3"/>
  <c r="F46" s="1"/>
  <c r="H46" s="1"/>
  <c r="AL71"/>
  <c r="AK71"/>
  <c r="AH70"/>
  <c r="AI70"/>
  <c r="R70"/>
  <c r="P70"/>
  <c r="Q70"/>
  <c r="W70"/>
  <c r="U70"/>
  <c r="V70"/>
  <c r="E53"/>
  <c r="O70"/>
  <c r="N70"/>
  <c r="AP69"/>
  <c r="F71" i="5" l="1"/>
  <c r="J71" s="1"/>
  <c r="F46"/>
  <c r="H46" s="1"/>
  <c r="G70" i="6"/>
  <c r="F70"/>
  <c r="H70"/>
  <c r="Z72" i="7"/>
  <c r="AD72" s="1"/>
  <c r="AB72"/>
  <c r="AC71" i="6"/>
  <c r="AA72" s="1"/>
  <c r="AC71" i="3"/>
  <c r="Z72" s="1"/>
  <c r="AL72" i="7"/>
  <c r="N70"/>
  <c r="O70"/>
  <c r="J70"/>
  <c r="I70"/>
  <c r="AP69" i="6"/>
  <c r="L70"/>
  <c r="M70"/>
  <c r="K70"/>
  <c r="AJ72" i="7"/>
  <c r="W71"/>
  <c r="U71"/>
  <c r="V71"/>
  <c r="E55"/>
  <c r="R71"/>
  <c r="P71"/>
  <c r="Q71"/>
  <c r="AH71"/>
  <c r="AF72" s="1"/>
  <c r="AH71" i="6"/>
  <c r="AF72" s="1"/>
  <c r="AI71"/>
  <c r="J70"/>
  <c r="Y70"/>
  <c r="X70"/>
  <c r="V71" s="1"/>
  <c r="AN71"/>
  <c r="AM71"/>
  <c r="AK72" s="1"/>
  <c r="E55"/>
  <c r="T70"/>
  <c r="S70"/>
  <c r="Q71" s="1"/>
  <c r="G71" i="3"/>
  <c r="F71"/>
  <c r="J71" s="1"/>
  <c r="H71"/>
  <c r="M71" i="5"/>
  <c r="K71"/>
  <c r="T70"/>
  <c r="S70"/>
  <c r="Q71" s="1"/>
  <c r="AI71"/>
  <c r="AH71"/>
  <c r="AE72" s="1"/>
  <c r="AI72" s="1"/>
  <c r="AC71"/>
  <c r="Z72" s="1"/>
  <c r="AD72" s="1"/>
  <c r="AD71"/>
  <c r="I71"/>
  <c r="AM71"/>
  <c r="AN71"/>
  <c r="E55"/>
  <c r="X70"/>
  <c r="V71" s="1"/>
  <c r="Y70"/>
  <c r="AM71" i="3"/>
  <c r="AL72" s="1"/>
  <c r="M71"/>
  <c r="K71"/>
  <c r="L71"/>
  <c r="T70"/>
  <c r="S70"/>
  <c r="E54"/>
  <c r="X70"/>
  <c r="Y70"/>
  <c r="AG71"/>
  <c r="AE71"/>
  <c r="AF71"/>
  <c r="AP70" i="5" l="1"/>
  <c r="AA72" i="3"/>
  <c r="AB72"/>
  <c r="I70" i="6"/>
  <c r="G71" s="1"/>
  <c r="AP70" i="7"/>
  <c r="Z72" i="6"/>
  <c r="AD72" s="1"/>
  <c r="AB72"/>
  <c r="AM72" i="7"/>
  <c r="AJ73" s="1"/>
  <c r="AC72"/>
  <c r="AB73" s="1"/>
  <c r="AN72"/>
  <c r="M71"/>
  <c r="L71"/>
  <c r="K71"/>
  <c r="F46"/>
  <c r="H46" s="1"/>
  <c r="F71"/>
  <c r="H71"/>
  <c r="G71"/>
  <c r="O70" i="6"/>
  <c r="N70"/>
  <c r="S71" i="7"/>
  <c r="Q72" s="1"/>
  <c r="T71"/>
  <c r="AG72"/>
  <c r="AE72"/>
  <c r="AL73"/>
  <c r="Z73"/>
  <c r="E56"/>
  <c r="Y71"/>
  <c r="X71"/>
  <c r="V72" s="1"/>
  <c r="E56" i="6"/>
  <c r="AG72"/>
  <c r="AE72"/>
  <c r="R71"/>
  <c r="P71"/>
  <c r="AL72"/>
  <c r="AJ72"/>
  <c r="W71"/>
  <c r="U71"/>
  <c r="H71"/>
  <c r="I71" i="3"/>
  <c r="H72" s="1"/>
  <c r="AJ72"/>
  <c r="AN72" s="1"/>
  <c r="W71" i="5"/>
  <c r="U71"/>
  <c r="E56"/>
  <c r="AL72"/>
  <c r="AJ72"/>
  <c r="AK72"/>
  <c r="H72"/>
  <c r="F47"/>
  <c r="H47" s="1"/>
  <c r="F72"/>
  <c r="G72"/>
  <c r="AB72"/>
  <c r="AA72"/>
  <c r="AG72"/>
  <c r="AF72"/>
  <c r="R71"/>
  <c r="P71"/>
  <c r="O71"/>
  <c r="N71"/>
  <c r="AK72" i="3"/>
  <c r="AI71"/>
  <c r="AH71"/>
  <c r="AE72" s="1"/>
  <c r="AI72" s="1"/>
  <c r="E55"/>
  <c r="R71"/>
  <c r="P71"/>
  <c r="Q71"/>
  <c r="W71"/>
  <c r="U71"/>
  <c r="V71"/>
  <c r="AD72"/>
  <c r="O71"/>
  <c r="N71"/>
  <c r="AP70"/>
  <c r="AC72" l="1"/>
  <c r="AB73" s="1"/>
  <c r="F46" i="6"/>
  <c r="H46" s="1"/>
  <c r="F71"/>
  <c r="I71" s="1"/>
  <c r="G72" s="1"/>
  <c r="AP70"/>
  <c r="G72" i="3"/>
  <c r="F47"/>
  <c r="H47" s="1"/>
  <c r="AC72" i="6"/>
  <c r="Z73" s="1"/>
  <c r="J71" i="7"/>
  <c r="I71"/>
  <c r="N71"/>
  <c r="O71"/>
  <c r="L71" i="6"/>
  <c r="K71"/>
  <c r="M71"/>
  <c r="E57" i="7"/>
  <c r="R72"/>
  <c r="P72"/>
  <c r="W72"/>
  <c r="U72"/>
  <c r="AC73"/>
  <c r="AA74" s="1"/>
  <c r="AD73"/>
  <c r="AM73"/>
  <c r="AK74" s="1"/>
  <c r="AN73"/>
  <c r="AH72"/>
  <c r="AI72"/>
  <c r="E57" i="6"/>
  <c r="J71"/>
  <c r="X71"/>
  <c r="V72" s="1"/>
  <c r="Y71"/>
  <c r="AM72"/>
  <c r="AN72"/>
  <c r="T71"/>
  <c r="S71"/>
  <c r="Q72" s="1"/>
  <c r="AI72"/>
  <c r="AH72"/>
  <c r="F72" i="3"/>
  <c r="J72" s="1"/>
  <c r="AH72" i="5"/>
  <c r="AG73" s="1"/>
  <c r="AC72"/>
  <c r="Z73" s="1"/>
  <c r="AM72" i="3"/>
  <c r="AJ73" s="1"/>
  <c r="J72" i="5"/>
  <c r="I72"/>
  <c r="E57"/>
  <c r="M72"/>
  <c r="K72"/>
  <c r="L72"/>
  <c r="S71"/>
  <c r="T71"/>
  <c r="AN72"/>
  <c r="AM72"/>
  <c r="Y71"/>
  <c r="X71"/>
  <c r="M72" i="3"/>
  <c r="K72"/>
  <c r="L72"/>
  <c r="Y71"/>
  <c r="X71"/>
  <c r="E56"/>
  <c r="S71"/>
  <c r="T71"/>
  <c r="AG72"/>
  <c r="AF72"/>
  <c r="Z73" l="1"/>
  <c r="AC73" s="1"/>
  <c r="AB73" i="6"/>
  <c r="AP71" i="7"/>
  <c r="AL73" i="3"/>
  <c r="AM73" s="1"/>
  <c r="AE73" i="5"/>
  <c r="AH73" s="1"/>
  <c r="I72" i="3"/>
  <c r="F48" s="1"/>
  <c r="H48" s="1"/>
  <c r="AB73" i="5"/>
  <c r="L72" i="7"/>
  <c r="K72"/>
  <c r="M72"/>
  <c r="G72"/>
  <c r="H72"/>
  <c r="F72"/>
  <c r="F47"/>
  <c r="H47" s="1"/>
  <c r="N71" i="6"/>
  <c r="AP71" s="1"/>
  <c r="O71"/>
  <c r="AP71" i="3"/>
  <c r="AG73" i="7"/>
  <c r="AE73"/>
  <c r="AL74"/>
  <c r="AJ74"/>
  <c r="AB74"/>
  <c r="Z74"/>
  <c r="E58"/>
  <c r="X72"/>
  <c r="Y72"/>
  <c r="T72"/>
  <c r="S72"/>
  <c r="AL73" i="6"/>
  <c r="AJ73"/>
  <c r="W72"/>
  <c r="U72"/>
  <c r="E58"/>
  <c r="AG73"/>
  <c r="AE73"/>
  <c r="R72"/>
  <c r="P72"/>
  <c r="H72"/>
  <c r="F47"/>
  <c r="H47" s="1"/>
  <c r="F72"/>
  <c r="AD73"/>
  <c r="AC73"/>
  <c r="R72" i="5"/>
  <c r="P72"/>
  <c r="Q72"/>
  <c r="N72"/>
  <c r="O72"/>
  <c r="F48"/>
  <c r="H48" s="1"/>
  <c r="H73"/>
  <c r="F73"/>
  <c r="AP71"/>
  <c r="W72"/>
  <c r="U72"/>
  <c r="V72"/>
  <c r="AL73"/>
  <c r="AJ73"/>
  <c r="AC73"/>
  <c r="AD73"/>
  <c r="AI73"/>
  <c r="E58"/>
  <c r="R72" i="3"/>
  <c r="P72"/>
  <c r="Q72"/>
  <c r="AN73"/>
  <c r="W72"/>
  <c r="U72"/>
  <c r="V72"/>
  <c r="H73"/>
  <c r="E57"/>
  <c r="N72"/>
  <c r="O72"/>
  <c r="AH72"/>
  <c r="AD73" l="1"/>
  <c r="F73"/>
  <c r="I73" s="1"/>
  <c r="I72" i="7"/>
  <c r="J72"/>
  <c r="O72"/>
  <c r="N72"/>
  <c r="L72" i="6"/>
  <c r="M72"/>
  <c r="K72"/>
  <c r="W73" i="7"/>
  <c r="U73"/>
  <c r="R73"/>
  <c r="P73"/>
  <c r="AD74"/>
  <c r="AC74"/>
  <c r="AN74"/>
  <c r="AM74"/>
  <c r="AI73"/>
  <c r="AH73"/>
  <c r="AF74" s="1"/>
  <c r="AB74" i="6"/>
  <c r="Z74"/>
  <c r="I72"/>
  <c r="J72"/>
  <c r="S72"/>
  <c r="T72"/>
  <c r="AH73"/>
  <c r="AI73"/>
  <c r="Y72"/>
  <c r="X72"/>
  <c r="AN73"/>
  <c r="AM73"/>
  <c r="AG74" i="5"/>
  <c r="AE74"/>
  <c r="AM73"/>
  <c r="AN73"/>
  <c r="I73"/>
  <c r="J73"/>
  <c r="AB74"/>
  <c r="Z74"/>
  <c r="X72"/>
  <c r="Y72"/>
  <c r="M73"/>
  <c r="K73"/>
  <c r="T72"/>
  <c r="S72"/>
  <c r="M73" i="3"/>
  <c r="K73"/>
  <c r="E58"/>
  <c r="AB74"/>
  <c r="Z74"/>
  <c r="X72"/>
  <c r="Y72"/>
  <c r="AG73"/>
  <c r="AE73"/>
  <c r="AL74"/>
  <c r="AJ74"/>
  <c r="T72"/>
  <c r="S72"/>
  <c r="J73" l="1"/>
  <c r="H74" s="1"/>
  <c r="AP72" i="7"/>
  <c r="H73"/>
  <c r="F48"/>
  <c r="H48" s="1"/>
  <c r="F73"/>
  <c r="M73"/>
  <c r="K73"/>
  <c r="N72" i="6"/>
  <c r="AP72" s="1"/>
  <c r="O72"/>
  <c r="AG74" i="7"/>
  <c r="AE74"/>
  <c r="AL75"/>
  <c r="AJ75"/>
  <c r="AB75"/>
  <c r="Z75"/>
  <c r="S73"/>
  <c r="Q74" s="1"/>
  <c r="T73"/>
  <c r="Y73"/>
  <c r="X73"/>
  <c r="V74" s="1"/>
  <c r="AL74" i="6"/>
  <c r="AJ74"/>
  <c r="W73"/>
  <c r="U73"/>
  <c r="AC74"/>
  <c r="AA75" s="1"/>
  <c r="AD74"/>
  <c r="AG74"/>
  <c r="AE74"/>
  <c r="R73"/>
  <c r="P73"/>
  <c r="H73"/>
  <c r="F48"/>
  <c r="H48" s="1"/>
  <c r="F73"/>
  <c r="AP72" i="3"/>
  <c r="W73" i="5"/>
  <c r="U73"/>
  <c r="H74"/>
  <c r="F49"/>
  <c r="H49" s="1"/>
  <c r="F74"/>
  <c r="AL74"/>
  <c r="AJ74"/>
  <c r="R73"/>
  <c r="P73"/>
  <c r="AP72"/>
  <c r="O73"/>
  <c r="N73"/>
  <c r="AD74"/>
  <c r="AC74"/>
  <c r="AH74"/>
  <c r="AI74"/>
  <c r="F49" i="3"/>
  <c r="H49" s="1"/>
  <c r="F74"/>
  <c r="W73"/>
  <c r="U73"/>
  <c r="R73"/>
  <c r="P73"/>
  <c r="AN74"/>
  <c r="AM74"/>
  <c r="AI73"/>
  <c r="AH73"/>
  <c r="AD74"/>
  <c r="AC74"/>
  <c r="O73"/>
  <c r="N73"/>
  <c r="N73" i="7" l="1"/>
  <c r="L74" s="1"/>
  <c r="O73"/>
  <c r="J73"/>
  <c r="I73"/>
  <c r="G74" s="1"/>
  <c r="K73" i="6"/>
  <c r="M73"/>
  <c r="R74" i="7"/>
  <c r="P74"/>
  <c r="W74"/>
  <c r="U74"/>
  <c r="AC75"/>
  <c r="AD75"/>
  <c r="AM75"/>
  <c r="AN75"/>
  <c r="AH74"/>
  <c r="AI74"/>
  <c r="AB75" i="6"/>
  <c r="Z75"/>
  <c r="J73"/>
  <c r="I73"/>
  <c r="T73"/>
  <c r="S73"/>
  <c r="AI74"/>
  <c r="AH74"/>
  <c r="AF75" s="1"/>
  <c r="X73"/>
  <c r="Y73"/>
  <c r="AM74"/>
  <c r="AK75" s="1"/>
  <c r="AN74"/>
  <c r="AB75" i="5"/>
  <c r="Z75"/>
  <c r="M74"/>
  <c r="K74"/>
  <c r="AG75"/>
  <c r="AE75"/>
  <c r="S73"/>
  <c r="T73"/>
  <c r="AN74"/>
  <c r="AM74"/>
  <c r="J74"/>
  <c r="I74"/>
  <c r="Y73"/>
  <c r="X73"/>
  <c r="M74" i="3"/>
  <c r="K74"/>
  <c r="AB75"/>
  <c r="Z75"/>
  <c r="AG74"/>
  <c r="AE74"/>
  <c r="AL75"/>
  <c r="AJ75"/>
  <c r="S73"/>
  <c r="T73"/>
  <c r="Y73"/>
  <c r="X73"/>
  <c r="J74"/>
  <c r="I74"/>
  <c r="AP73" i="7" l="1"/>
  <c r="M74"/>
  <c r="K74"/>
  <c r="H74"/>
  <c r="F74"/>
  <c r="F49"/>
  <c r="H49" s="1"/>
  <c r="N73" i="6"/>
  <c r="O73"/>
  <c r="X74" i="7"/>
  <c r="Y74"/>
  <c r="T74"/>
  <c r="S74"/>
  <c r="AG75"/>
  <c r="AE75"/>
  <c r="AL76"/>
  <c r="AJ76"/>
  <c r="AB76"/>
  <c r="Z76"/>
  <c r="AL75" i="6"/>
  <c r="AJ75"/>
  <c r="W74"/>
  <c r="U74"/>
  <c r="AG75"/>
  <c r="AE75"/>
  <c r="R74"/>
  <c r="P74"/>
  <c r="H74"/>
  <c r="F49"/>
  <c r="H49" s="1"/>
  <c r="F74"/>
  <c r="AD75"/>
  <c r="AC75"/>
  <c r="AA76" s="1"/>
  <c r="W74" i="5"/>
  <c r="U74"/>
  <c r="H75"/>
  <c r="F50"/>
  <c r="H50" s="1"/>
  <c r="F75"/>
  <c r="AL75"/>
  <c r="AJ75"/>
  <c r="AI75"/>
  <c r="AH75"/>
  <c r="N74"/>
  <c r="O74"/>
  <c r="AC75"/>
  <c r="AD75"/>
  <c r="R74"/>
  <c r="P74"/>
  <c r="AP73"/>
  <c r="AP73" i="3"/>
  <c r="R74"/>
  <c r="P74"/>
  <c r="H75"/>
  <c r="F50"/>
  <c r="H50" s="1"/>
  <c r="F75"/>
  <c r="W74"/>
  <c r="U74"/>
  <c r="AM75"/>
  <c r="AN75"/>
  <c r="AH74"/>
  <c r="AI74"/>
  <c r="AC75"/>
  <c r="AD75"/>
  <c r="N74"/>
  <c r="O74"/>
  <c r="I74" i="7" l="1"/>
  <c r="J74"/>
  <c r="O74"/>
  <c r="N74"/>
  <c r="M74" i="6"/>
  <c r="K74"/>
  <c r="AP73"/>
  <c r="W75" i="7"/>
  <c r="U75"/>
  <c r="AD76"/>
  <c r="AC76"/>
  <c r="AN76"/>
  <c r="AM76"/>
  <c r="AI75"/>
  <c r="AH75"/>
  <c r="R75"/>
  <c r="P75"/>
  <c r="AB76" i="6"/>
  <c r="Z76"/>
  <c r="I74"/>
  <c r="G75" s="1"/>
  <c r="J74"/>
  <c r="S74"/>
  <c r="Q75" s="1"/>
  <c r="T74"/>
  <c r="AH75"/>
  <c r="AF76" s="1"/>
  <c r="AI75"/>
  <c r="Y74"/>
  <c r="X74"/>
  <c r="V75" s="1"/>
  <c r="AN75"/>
  <c r="AM75"/>
  <c r="AK76" s="1"/>
  <c r="AB76" i="5"/>
  <c r="Z76"/>
  <c r="M75"/>
  <c r="K75"/>
  <c r="T74"/>
  <c r="S74"/>
  <c r="AG76"/>
  <c r="AE76"/>
  <c r="AM75"/>
  <c r="AN75"/>
  <c r="I75"/>
  <c r="J75"/>
  <c r="X74"/>
  <c r="Y74"/>
  <c r="M75" i="3"/>
  <c r="K75"/>
  <c r="AB76"/>
  <c r="Z76"/>
  <c r="AG75"/>
  <c r="AE75"/>
  <c r="AL76"/>
  <c r="AJ76"/>
  <c r="X74"/>
  <c r="Y74"/>
  <c r="I75"/>
  <c r="J75"/>
  <c r="T74"/>
  <c r="S74"/>
  <c r="AP74" i="7" l="1"/>
  <c r="H75"/>
  <c r="F75"/>
  <c r="F50"/>
  <c r="H50" s="1"/>
  <c r="K75"/>
  <c r="M75"/>
  <c r="O74" i="6"/>
  <c r="N74"/>
  <c r="L75" s="1"/>
  <c r="S75" i="7"/>
  <c r="T75"/>
  <c r="AG76"/>
  <c r="AE76"/>
  <c r="AL77"/>
  <c r="AJ77"/>
  <c r="AB77"/>
  <c r="Z77"/>
  <c r="Y75"/>
  <c r="X75"/>
  <c r="AG76" i="6"/>
  <c r="AE76"/>
  <c r="R75"/>
  <c r="P75"/>
  <c r="H75"/>
  <c r="AP74"/>
  <c r="F50"/>
  <c r="H50" s="1"/>
  <c r="F75"/>
  <c r="AL76"/>
  <c r="AJ76"/>
  <c r="W75"/>
  <c r="U75"/>
  <c r="AC76"/>
  <c r="AD76"/>
  <c r="AP74" i="3"/>
  <c r="AH76" i="5"/>
  <c r="AI76"/>
  <c r="R75"/>
  <c r="P75"/>
  <c r="AP74"/>
  <c r="W75"/>
  <c r="U75"/>
  <c r="H76"/>
  <c r="F51"/>
  <c r="H51" s="1"/>
  <c r="F76"/>
  <c r="AL76"/>
  <c r="AJ76"/>
  <c r="O75"/>
  <c r="N75"/>
  <c r="AD76"/>
  <c r="AC76"/>
  <c r="H76" i="3"/>
  <c r="F51"/>
  <c r="H51" s="1"/>
  <c r="F76"/>
  <c r="W75"/>
  <c r="U75"/>
  <c r="R75"/>
  <c r="P75"/>
  <c r="AN76"/>
  <c r="AM76"/>
  <c r="AK77" s="1"/>
  <c r="AI75"/>
  <c r="AH75"/>
  <c r="AD76"/>
  <c r="AC76"/>
  <c r="AA77" s="1"/>
  <c r="O75"/>
  <c r="N75"/>
  <c r="N75" i="7" l="1"/>
  <c r="O75"/>
  <c r="J75"/>
  <c r="I75"/>
  <c r="M75" i="6"/>
  <c r="K75"/>
  <c r="R76" i="7"/>
  <c r="P76"/>
  <c r="W76"/>
  <c r="U76"/>
  <c r="AC77"/>
  <c r="AD77"/>
  <c r="AM77"/>
  <c r="AN77"/>
  <c r="AH76"/>
  <c r="AI76"/>
  <c r="AB77" i="6"/>
  <c r="Z77"/>
  <c r="X75"/>
  <c r="V76" s="1"/>
  <c r="Y75"/>
  <c r="AM76"/>
  <c r="AN76"/>
  <c r="J75"/>
  <c r="I75"/>
  <c r="G76" s="1"/>
  <c r="T75"/>
  <c r="S75"/>
  <c r="Q76" s="1"/>
  <c r="AI76"/>
  <c r="AH76"/>
  <c r="AB77" i="5"/>
  <c r="Z77"/>
  <c r="M76"/>
  <c r="K76"/>
  <c r="AN76"/>
  <c r="AM76"/>
  <c r="J76"/>
  <c r="I76"/>
  <c r="Y75"/>
  <c r="X75"/>
  <c r="AG77"/>
  <c r="AE77"/>
  <c r="S75"/>
  <c r="T75"/>
  <c r="M76" i="3"/>
  <c r="K76"/>
  <c r="AB77"/>
  <c r="Z77"/>
  <c r="AG76"/>
  <c r="AE76"/>
  <c r="AL77"/>
  <c r="AJ77"/>
  <c r="S75"/>
  <c r="T75"/>
  <c r="Y75"/>
  <c r="X75"/>
  <c r="J76"/>
  <c r="I76"/>
  <c r="G77" s="1"/>
  <c r="H76" i="7" l="1"/>
  <c r="F76"/>
  <c r="F51"/>
  <c r="H51" s="1"/>
  <c r="K76"/>
  <c r="M76"/>
  <c r="AP75"/>
  <c r="N75" i="6"/>
  <c r="L76" s="1"/>
  <c r="O75"/>
  <c r="AG77" i="7"/>
  <c r="AE77"/>
  <c r="AL78"/>
  <c r="AJ78"/>
  <c r="AB78"/>
  <c r="Z78"/>
  <c r="X76"/>
  <c r="Y76"/>
  <c r="T76"/>
  <c r="S76"/>
  <c r="AP75" i="5"/>
  <c r="AL77" i="6"/>
  <c r="AJ77"/>
  <c r="W76"/>
  <c r="U76"/>
  <c r="AG77"/>
  <c r="AE77"/>
  <c r="R76"/>
  <c r="P76"/>
  <c r="H76"/>
  <c r="F51"/>
  <c r="H51" s="1"/>
  <c r="F76"/>
  <c r="AD77"/>
  <c r="AC77"/>
  <c r="AP75" i="3"/>
  <c r="R76" i="5"/>
  <c r="P76"/>
  <c r="AI77"/>
  <c r="AH77"/>
  <c r="W76"/>
  <c r="U76"/>
  <c r="F52"/>
  <c r="H52" s="1"/>
  <c r="H77"/>
  <c r="F77"/>
  <c r="AL77"/>
  <c r="AJ77"/>
  <c r="N76"/>
  <c r="O76"/>
  <c r="AC77"/>
  <c r="AD77"/>
  <c r="R76" i="3"/>
  <c r="P76"/>
  <c r="H77"/>
  <c r="F52"/>
  <c r="H52" s="1"/>
  <c r="F77"/>
  <c r="W76"/>
  <c r="U76"/>
  <c r="AM77"/>
  <c r="AN77"/>
  <c r="AH76"/>
  <c r="AF77" s="1"/>
  <c r="AI76"/>
  <c r="AC77"/>
  <c r="AD77"/>
  <c r="N76"/>
  <c r="L77" s="1"/>
  <c r="O76"/>
  <c r="N76" i="7" l="1"/>
  <c r="O76"/>
  <c r="J76"/>
  <c r="I76"/>
  <c r="M76" i="6"/>
  <c r="K76"/>
  <c r="AP75"/>
  <c r="W77" i="7"/>
  <c r="U77"/>
  <c r="R77"/>
  <c r="P77"/>
  <c r="AD78"/>
  <c r="AC78"/>
  <c r="AN78"/>
  <c r="AM78"/>
  <c r="AI77"/>
  <c r="AH77"/>
  <c r="AB78" i="6"/>
  <c r="Z78"/>
  <c r="I76"/>
  <c r="J76"/>
  <c r="S76"/>
  <c r="T76"/>
  <c r="AH77"/>
  <c r="AI77"/>
  <c r="Y76"/>
  <c r="X76"/>
  <c r="AN77"/>
  <c r="AM77"/>
  <c r="AB78" i="5"/>
  <c r="Z78"/>
  <c r="M77"/>
  <c r="K77"/>
  <c r="AM77"/>
  <c r="AN77"/>
  <c r="I77"/>
  <c r="J77"/>
  <c r="X76"/>
  <c r="Y76"/>
  <c r="AG78"/>
  <c r="AE78"/>
  <c r="T76"/>
  <c r="S76"/>
  <c r="M77" i="3"/>
  <c r="K77"/>
  <c r="AB78"/>
  <c r="Z78"/>
  <c r="AG77"/>
  <c r="AE77"/>
  <c r="AL78"/>
  <c r="AJ78"/>
  <c r="X76"/>
  <c r="V77" s="1"/>
  <c r="Y76"/>
  <c r="I77"/>
  <c r="J77"/>
  <c r="T76"/>
  <c r="S76"/>
  <c r="Q77" s="1"/>
  <c r="AP76" i="7" l="1"/>
  <c r="H77"/>
  <c r="F52"/>
  <c r="H52" s="1"/>
  <c r="F77"/>
  <c r="K77"/>
  <c r="M77"/>
  <c r="N76" i="6"/>
  <c r="AP76" s="1"/>
  <c r="O76"/>
  <c r="AG78" i="7"/>
  <c r="AE78"/>
  <c r="AL79"/>
  <c r="AJ79"/>
  <c r="AB79"/>
  <c r="Z79"/>
  <c r="S77"/>
  <c r="T77"/>
  <c r="Y77"/>
  <c r="X77"/>
  <c r="AG78" i="6"/>
  <c r="AE78"/>
  <c r="R77"/>
  <c r="P77"/>
  <c r="H77"/>
  <c r="F52"/>
  <c r="H52" s="1"/>
  <c r="F77"/>
  <c r="AL78"/>
  <c r="AJ78"/>
  <c r="W77"/>
  <c r="U77"/>
  <c r="AC78"/>
  <c r="AA79" s="1"/>
  <c r="AD78"/>
  <c r="AP76" i="5"/>
  <c r="W77"/>
  <c r="U77"/>
  <c r="H78"/>
  <c r="F53"/>
  <c r="H53" s="1"/>
  <c r="F78"/>
  <c r="AL78"/>
  <c r="AJ78"/>
  <c r="R77"/>
  <c r="P77"/>
  <c r="AH78"/>
  <c r="AI78"/>
  <c r="O77"/>
  <c r="N77"/>
  <c r="AD78"/>
  <c r="AC78"/>
  <c r="R77" i="3"/>
  <c r="P77"/>
  <c r="AN78"/>
  <c r="AM78"/>
  <c r="AI77"/>
  <c r="AH77"/>
  <c r="AD78"/>
  <c r="AC78"/>
  <c r="O77"/>
  <c r="N77"/>
  <c r="H78"/>
  <c r="F53"/>
  <c r="H53" s="1"/>
  <c r="F78"/>
  <c r="W77"/>
  <c r="U77"/>
  <c r="AP76"/>
  <c r="J77" i="7" l="1"/>
  <c r="I77"/>
  <c r="N77"/>
  <c r="O77"/>
  <c r="K77" i="6"/>
  <c r="M77"/>
  <c r="R78" i="7"/>
  <c r="P78"/>
  <c r="W78"/>
  <c r="U78"/>
  <c r="AC79"/>
  <c r="AD79"/>
  <c r="AM79"/>
  <c r="AN79"/>
  <c r="AH78"/>
  <c r="AI78"/>
  <c r="AB79" i="6"/>
  <c r="Z79"/>
  <c r="X77"/>
  <c r="Y77"/>
  <c r="AM78"/>
  <c r="AK79" s="1"/>
  <c r="AN78"/>
  <c r="J77"/>
  <c r="I77"/>
  <c r="T77"/>
  <c r="S77"/>
  <c r="AI78"/>
  <c r="AH78"/>
  <c r="AF79" s="1"/>
  <c r="AG79" i="5"/>
  <c r="AE79"/>
  <c r="AB79"/>
  <c r="Z79"/>
  <c r="M78"/>
  <c r="K78"/>
  <c r="S77"/>
  <c r="T77"/>
  <c r="AN78"/>
  <c r="AM78"/>
  <c r="J78"/>
  <c r="I78"/>
  <c r="Y77"/>
  <c r="X77"/>
  <c r="Y77" i="3"/>
  <c r="X77"/>
  <c r="J78"/>
  <c r="I78"/>
  <c r="M78"/>
  <c r="K78"/>
  <c r="AB79"/>
  <c r="Z79"/>
  <c r="AG78"/>
  <c r="AE78"/>
  <c r="AL79"/>
  <c r="AJ79"/>
  <c r="S77"/>
  <c r="T77"/>
  <c r="AP77" i="7" l="1"/>
  <c r="K78"/>
  <c r="M78"/>
  <c r="H78"/>
  <c r="F78"/>
  <c r="F53"/>
  <c r="H53" s="1"/>
  <c r="AP77" i="5"/>
  <c r="N77" i="6"/>
  <c r="O77"/>
  <c r="AG79" i="7"/>
  <c r="AE79"/>
  <c r="AL80"/>
  <c r="AJ80"/>
  <c r="AB80"/>
  <c r="Z80"/>
  <c r="X78"/>
  <c r="Y78"/>
  <c r="T78"/>
  <c r="S78"/>
  <c r="AL79" i="6"/>
  <c r="AJ79"/>
  <c r="W78"/>
  <c r="U78"/>
  <c r="AG79"/>
  <c r="AE79"/>
  <c r="R78"/>
  <c r="P78"/>
  <c r="H78"/>
  <c r="F53"/>
  <c r="H53" s="1"/>
  <c r="F78"/>
  <c r="AD79"/>
  <c r="AC79"/>
  <c r="AA80" s="1"/>
  <c r="R78" i="5"/>
  <c r="P78"/>
  <c r="W78"/>
  <c r="U78"/>
  <c r="H79"/>
  <c r="F54"/>
  <c r="H54" s="1"/>
  <c r="F79"/>
  <c r="AL79"/>
  <c r="AJ79"/>
  <c r="N78"/>
  <c r="O78"/>
  <c r="AC79"/>
  <c r="AD79"/>
  <c r="AI79"/>
  <c r="AH79"/>
  <c r="R78" i="3"/>
  <c r="P78"/>
  <c r="AP77"/>
  <c r="AM79"/>
  <c r="AK80" s="1"/>
  <c r="AN79"/>
  <c r="AH78"/>
  <c r="AI78"/>
  <c r="AC79"/>
  <c r="AA80" s="1"/>
  <c r="AD79"/>
  <c r="N78"/>
  <c r="O78"/>
  <c r="H79"/>
  <c r="F54"/>
  <c r="H54" s="1"/>
  <c r="F79"/>
  <c r="W78"/>
  <c r="U78"/>
  <c r="O78" i="7" l="1"/>
  <c r="N78"/>
  <c r="I78"/>
  <c r="J78"/>
  <c r="M78" i="6"/>
  <c r="K78"/>
  <c r="AP77"/>
  <c r="W79" i="7"/>
  <c r="U79"/>
  <c r="R79"/>
  <c r="P79"/>
  <c r="AD80"/>
  <c r="AC80"/>
  <c r="AN80"/>
  <c r="AM80"/>
  <c r="AI79"/>
  <c r="AH79"/>
  <c r="AB80" i="6"/>
  <c r="Z80"/>
  <c r="I78"/>
  <c r="G79" s="1"/>
  <c r="J78"/>
  <c r="S78"/>
  <c r="Q79" s="1"/>
  <c r="T78"/>
  <c r="AH79"/>
  <c r="AF80" s="1"/>
  <c r="AI79"/>
  <c r="Y78"/>
  <c r="X78"/>
  <c r="V79" s="1"/>
  <c r="AN79"/>
  <c r="AM79"/>
  <c r="AK80" s="1"/>
  <c r="AB80" i="5"/>
  <c r="Z80"/>
  <c r="M79"/>
  <c r="K79"/>
  <c r="AG80"/>
  <c r="AE80"/>
  <c r="AM79"/>
  <c r="AN79"/>
  <c r="I79"/>
  <c r="J79"/>
  <c r="X78"/>
  <c r="Y78"/>
  <c r="T78"/>
  <c r="S78"/>
  <c r="X78" i="3"/>
  <c r="Y78"/>
  <c r="I79"/>
  <c r="G80" s="1"/>
  <c r="J79"/>
  <c r="M79"/>
  <c r="K79"/>
  <c r="AB80"/>
  <c r="Z80"/>
  <c r="AG79"/>
  <c r="AE79"/>
  <c r="AL80"/>
  <c r="AJ80"/>
  <c r="T78"/>
  <c r="S78"/>
  <c r="AP78" i="7" l="1"/>
  <c r="F54"/>
  <c r="H54" s="1"/>
  <c r="H79"/>
  <c r="F79"/>
  <c r="K79"/>
  <c r="M79"/>
  <c r="O78" i="6"/>
  <c r="N78"/>
  <c r="L79" s="1"/>
  <c r="AG80" i="7"/>
  <c r="AE80"/>
  <c r="AL81"/>
  <c r="AJ81"/>
  <c r="AB81"/>
  <c r="Z81"/>
  <c r="S79"/>
  <c r="T79"/>
  <c r="Y79"/>
  <c r="X79"/>
  <c r="AG80" i="6"/>
  <c r="AE80"/>
  <c r="R79"/>
  <c r="P79"/>
  <c r="H79"/>
  <c r="AP78"/>
  <c r="F54"/>
  <c r="H54" s="1"/>
  <c r="F79"/>
  <c r="AL80"/>
  <c r="AJ80"/>
  <c r="W79"/>
  <c r="U79"/>
  <c r="AC80"/>
  <c r="AA81" s="1"/>
  <c r="AD80"/>
  <c r="AP78" i="5"/>
  <c r="W79"/>
  <c r="U79"/>
  <c r="H80"/>
  <c r="F55"/>
  <c r="H55" s="1"/>
  <c r="F80"/>
  <c r="AL80"/>
  <c r="AJ80"/>
  <c r="R79"/>
  <c r="P79"/>
  <c r="AH80"/>
  <c r="AI80"/>
  <c r="O79"/>
  <c r="N79"/>
  <c r="AD80"/>
  <c r="AC80"/>
  <c r="H80" i="3"/>
  <c r="F55"/>
  <c r="H55" s="1"/>
  <c r="F80"/>
  <c r="W79"/>
  <c r="U79"/>
  <c r="R79"/>
  <c r="P79"/>
  <c r="AP78"/>
  <c r="AN80"/>
  <c r="AM80"/>
  <c r="AI79"/>
  <c r="AH79"/>
  <c r="AF80" s="1"/>
  <c r="AD80"/>
  <c r="AC80"/>
  <c r="O79"/>
  <c r="N79"/>
  <c r="L80" s="1"/>
  <c r="J79" i="7" l="1"/>
  <c r="I79"/>
  <c r="N79"/>
  <c r="O79"/>
  <c r="M79" i="6"/>
  <c r="K79"/>
  <c r="R80" i="7"/>
  <c r="P80"/>
  <c r="W80"/>
  <c r="U80"/>
  <c r="AC81"/>
  <c r="AD81"/>
  <c r="AM81"/>
  <c r="AN81"/>
  <c r="AH80"/>
  <c r="AI80"/>
  <c r="AB81" i="6"/>
  <c r="Z81"/>
  <c r="X79"/>
  <c r="V80" s="1"/>
  <c r="Y79"/>
  <c r="AM80"/>
  <c r="AK81" s="1"/>
  <c r="AN80"/>
  <c r="J79"/>
  <c r="I79"/>
  <c r="G80" s="1"/>
  <c r="T79"/>
  <c r="S79"/>
  <c r="Q80" s="1"/>
  <c r="AI80"/>
  <c r="AH80"/>
  <c r="AF81" s="1"/>
  <c r="AG81" i="5"/>
  <c r="AE81"/>
  <c r="AB81"/>
  <c r="Z81"/>
  <c r="M80"/>
  <c r="K80"/>
  <c r="S79"/>
  <c r="T79"/>
  <c r="AN80"/>
  <c r="AM80"/>
  <c r="J80"/>
  <c r="I80"/>
  <c r="Y79"/>
  <c r="X79"/>
  <c r="M80" i="3"/>
  <c r="K80"/>
  <c r="AB81"/>
  <c r="Z81"/>
  <c r="AG80"/>
  <c r="AE80"/>
  <c r="AL81"/>
  <c r="AJ81"/>
  <c r="S79"/>
  <c r="Q80" s="1"/>
  <c r="T79"/>
  <c r="Y79"/>
  <c r="X79"/>
  <c r="V80" s="1"/>
  <c r="J80"/>
  <c r="I80"/>
  <c r="AP79" i="7" l="1"/>
  <c r="K80"/>
  <c r="M80"/>
  <c r="H80"/>
  <c r="F80"/>
  <c r="F55"/>
  <c r="H55" s="1"/>
  <c r="AP79" i="5"/>
  <c r="N79" i="6"/>
  <c r="L80" s="1"/>
  <c r="O79"/>
  <c r="AP79" i="3"/>
  <c r="AG81" i="7"/>
  <c r="AE81"/>
  <c r="AL82"/>
  <c r="AJ82"/>
  <c r="AB82"/>
  <c r="Z82"/>
  <c r="X80"/>
  <c r="Y80"/>
  <c r="T80"/>
  <c r="S80"/>
  <c r="AL81" i="6"/>
  <c r="AJ81"/>
  <c r="W80"/>
  <c r="U80"/>
  <c r="AG81"/>
  <c r="AE81"/>
  <c r="R80"/>
  <c r="P80"/>
  <c r="H80"/>
  <c r="F55"/>
  <c r="H55" s="1"/>
  <c r="F80"/>
  <c r="AD81"/>
  <c r="AC81"/>
  <c r="R80" i="5"/>
  <c r="P80"/>
  <c r="W80"/>
  <c r="U80"/>
  <c r="F56"/>
  <c r="H56" s="1"/>
  <c r="H81"/>
  <c r="F81"/>
  <c r="AL81"/>
  <c r="AJ81"/>
  <c r="N80"/>
  <c r="O80"/>
  <c r="AC81"/>
  <c r="AD81"/>
  <c r="AI81"/>
  <c r="AH81"/>
  <c r="R80" i="3"/>
  <c r="P80"/>
  <c r="H81"/>
  <c r="F56"/>
  <c r="H56" s="1"/>
  <c r="F81"/>
  <c r="W80"/>
  <c r="U80"/>
  <c r="AM81"/>
  <c r="AN81"/>
  <c r="AH80"/>
  <c r="AI80"/>
  <c r="AC81"/>
  <c r="AD81"/>
  <c r="N80"/>
  <c r="O80"/>
  <c r="O80" i="7" l="1"/>
  <c r="N80"/>
  <c r="I80"/>
  <c r="J80"/>
  <c r="M80" i="6"/>
  <c r="K80"/>
  <c r="AP79"/>
  <c r="W81" i="7"/>
  <c r="U81"/>
  <c r="R81"/>
  <c r="P81"/>
  <c r="AD82"/>
  <c r="AC82"/>
  <c r="AN82"/>
  <c r="AM82"/>
  <c r="AI81"/>
  <c r="AH81"/>
  <c r="AB82" i="6"/>
  <c r="Z82"/>
  <c r="I80"/>
  <c r="G81" s="1"/>
  <c r="J80"/>
  <c r="S80"/>
  <c r="Q81" s="1"/>
  <c r="T80"/>
  <c r="AH81"/>
  <c r="AI81"/>
  <c r="Y80"/>
  <c r="X80"/>
  <c r="V81" s="1"/>
  <c r="AN81"/>
  <c r="AM81"/>
  <c r="AB82" i="5"/>
  <c r="Z82"/>
  <c r="M81"/>
  <c r="K81"/>
  <c r="AG82"/>
  <c r="AE82"/>
  <c r="AM81"/>
  <c r="AN81"/>
  <c r="I81"/>
  <c r="J81"/>
  <c r="X80"/>
  <c r="Y80"/>
  <c r="T80"/>
  <c r="S80"/>
  <c r="M81" i="3"/>
  <c r="K81"/>
  <c r="AB82"/>
  <c r="Z82"/>
  <c r="AG81"/>
  <c r="AE81"/>
  <c r="AL82"/>
  <c r="AJ82"/>
  <c r="X80"/>
  <c r="Y80"/>
  <c r="I81"/>
  <c r="J81"/>
  <c r="T80"/>
  <c r="S80"/>
  <c r="AP80" i="7" l="1"/>
  <c r="F56"/>
  <c r="H56" s="1"/>
  <c r="F81"/>
  <c r="H81"/>
  <c r="M81"/>
  <c r="K81"/>
  <c r="N80" i="6"/>
  <c r="O80"/>
  <c r="AG82" i="7"/>
  <c r="AE82"/>
  <c r="S81"/>
  <c r="T81"/>
  <c r="Y81"/>
  <c r="X81"/>
  <c r="AG82" i="6"/>
  <c r="AE82"/>
  <c r="R81"/>
  <c r="P81"/>
  <c r="H81"/>
  <c r="F56"/>
  <c r="H56" s="1"/>
  <c r="F81"/>
  <c r="AL82"/>
  <c r="AJ82"/>
  <c r="W81"/>
  <c r="U81"/>
  <c r="AC82"/>
  <c r="AD82"/>
  <c r="R81" i="5"/>
  <c r="P81"/>
  <c r="AH82"/>
  <c r="AI82"/>
  <c r="AP80"/>
  <c r="W81"/>
  <c r="U81"/>
  <c r="H82"/>
  <c r="F57"/>
  <c r="H57" s="1"/>
  <c r="F82"/>
  <c r="AL82"/>
  <c r="AJ82"/>
  <c r="O81"/>
  <c r="N81"/>
  <c r="AD82"/>
  <c r="AC82"/>
  <c r="AP80" i="3"/>
  <c r="H82"/>
  <c r="F57"/>
  <c r="H57" s="1"/>
  <c r="F82"/>
  <c r="W81"/>
  <c r="U81"/>
  <c r="R81"/>
  <c r="P81"/>
  <c r="AN82"/>
  <c r="AM82"/>
  <c r="AI81"/>
  <c r="AH81"/>
  <c r="AD82"/>
  <c r="AC82"/>
  <c r="O81"/>
  <c r="N81"/>
  <c r="AP80" i="6" l="1"/>
  <c r="L81"/>
  <c r="J81" i="7"/>
  <c r="I81"/>
  <c r="N81"/>
  <c r="O81"/>
  <c r="K81" i="6"/>
  <c r="M81"/>
  <c r="W82" i="7"/>
  <c r="U82"/>
  <c r="AH82"/>
  <c r="AI82"/>
  <c r="R82"/>
  <c r="P82"/>
  <c r="X81" i="6"/>
  <c r="Y81"/>
  <c r="AM82"/>
  <c r="AN82"/>
  <c r="J81"/>
  <c r="I81"/>
  <c r="T81"/>
  <c r="S81"/>
  <c r="AI82"/>
  <c r="AH82"/>
  <c r="S81" i="5"/>
  <c r="T81"/>
  <c r="M82"/>
  <c r="K82"/>
  <c r="AN82"/>
  <c r="AM82"/>
  <c r="J82"/>
  <c r="I82"/>
  <c r="Y81"/>
  <c r="X81"/>
  <c r="M82" i="3"/>
  <c r="K82"/>
  <c r="AG82"/>
  <c r="AE82"/>
  <c r="S81"/>
  <c r="T81"/>
  <c r="Y81"/>
  <c r="X81"/>
  <c r="J82"/>
  <c r="I82"/>
  <c r="AP81" i="7" l="1"/>
  <c r="M82"/>
  <c r="K82"/>
  <c r="F57"/>
  <c r="H57" s="1"/>
  <c r="H82"/>
  <c r="F82"/>
  <c r="N81" i="6"/>
  <c r="AP81" s="1"/>
  <c r="O81"/>
  <c r="T82" i="7"/>
  <c r="S82"/>
  <c r="X82"/>
  <c r="Y82"/>
  <c r="AP81" i="5"/>
  <c r="W82" i="6"/>
  <c r="U82"/>
  <c r="R82"/>
  <c r="P82"/>
  <c r="H82"/>
  <c r="F57"/>
  <c r="H57" s="1"/>
  <c r="F82"/>
  <c r="AP81" i="3"/>
  <c r="R82" i="5"/>
  <c r="P82"/>
  <c r="W82"/>
  <c r="U82"/>
  <c r="F58"/>
  <c r="H58" s="1"/>
  <c r="H61" s="1"/>
  <c r="N82"/>
  <c r="O82"/>
  <c r="R82" i="3"/>
  <c r="P82"/>
  <c r="F58"/>
  <c r="H58" s="1"/>
  <c r="H61" s="1"/>
  <c r="W82"/>
  <c r="U82"/>
  <c r="AH82"/>
  <c r="AI82"/>
  <c r="N82"/>
  <c r="O82"/>
  <c r="I82" i="7" l="1"/>
  <c r="F58" s="1"/>
  <c r="H58" s="1"/>
  <c r="H61" s="1"/>
  <c r="J82"/>
  <c r="O82"/>
  <c r="N82"/>
  <c r="M82" i="6"/>
  <c r="K82"/>
  <c r="I82"/>
  <c r="J82"/>
  <c r="S82"/>
  <c r="T82"/>
  <c r="Y82"/>
  <c r="X82"/>
  <c r="X82" i="5"/>
  <c r="Y82"/>
  <c r="T82"/>
  <c r="S82"/>
  <c r="X82" i="3"/>
  <c r="Y82"/>
  <c r="T82"/>
  <c r="S82"/>
  <c r="AP82" i="7" l="1"/>
  <c r="N82" i="6"/>
  <c r="O82"/>
  <c r="AP82"/>
  <c r="F58"/>
  <c r="H58" s="1"/>
  <c r="H61" s="1"/>
  <c r="AP82" i="5"/>
  <c r="AP82" i="3"/>
</calcChain>
</file>

<file path=xl/comments1.xml><?xml version="1.0" encoding="utf-8"?>
<comments xmlns="http://schemas.openxmlformats.org/spreadsheetml/2006/main">
  <authors>
    <author>Bob Batt</author>
  </authors>
  <commentList>
    <comment ref="E32" authorId="0">
      <text>
        <r>
          <rPr>
            <b/>
            <sz val="8"/>
            <color indexed="81"/>
            <rFont val="Tahoma"/>
            <family val="2"/>
          </rPr>
          <t>Bob Batt:</t>
        </r>
        <r>
          <rPr>
            <sz val="8"/>
            <color indexed="81"/>
            <rFont val="Tahoma"/>
            <family val="2"/>
          </rPr>
          <t xml:space="preserve">
Rank function.  Duplicates get the same rank</t>
        </r>
      </text>
    </comment>
    <comment ref="F32" authorId="0">
      <text>
        <r>
          <rPr>
            <b/>
            <sz val="8"/>
            <color indexed="81"/>
            <rFont val="Tahoma"/>
            <family val="2"/>
          </rPr>
          <t>Bob Batt:</t>
        </r>
        <r>
          <rPr>
            <sz val="8"/>
            <color indexed="81"/>
            <rFont val="Tahoma"/>
            <family val="2"/>
          </rPr>
          <t xml:space="preserve">
This deals with duplicate rank by adding a =COUNTIF function to check for duplicates.</t>
        </r>
      </text>
    </comment>
    <comment ref="G32" authorId="0">
      <text>
        <r>
          <rPr>
            <b/>
            <sz val="8"/>
            <color indexed="81"/>
            <rFont val="Tahoma"/>
            <family val="2"/>
          </rPr>
          <t>Bob Batt:</t>
        </r>
        <r>
          <rPr>
            <sz val="8"/>
            <color indexed="81"/>
            <rFont val="Tahoma"/>
            <family val="2"/>
          </rPr>
          <t xml:space="preserve">
First entrant gets 100%.  If more than one entrant in the first year of product, then those players evenly split the market regardless of strength.  Each successive entrant gets StartShare or some some fraction of that.  Each succesive entrant is assigned less starting share.</t>
        </r>
      </text>
    </comment>
    <comment ref="C67" authorId="0">
      <text>
        <r>
          <rPr>
            <b/>
            <sz val="8"/>
            <color indexed="81"/>
            <rFont val="Tahoma"/>
            <family val="2"/>
          </rPr>
          <t>Bob Batt:</t>
        </r>
        <r>
          <rPr>
            <sz val="8"/>
            <color indexed="81"/>
            <rFont val="Tahoma"/>
            <family val="2"/>
          </rPr>
          <t xml:space="preserve">
Number of new entrants that year</t>
        </r>
      </text>
    </comment>
    <comment ref="D67" authorId="0">
      <text>
        <r>
          <rPr>
            <b/>
            <sz val="8"/>
            <color indexed="81"/>
            <rFont val="Tahoma"/>
            <family val="2"/>
          </rPr>
          <t>Bob Batt:</t>
        </r>
        <r>
          <rPr>
            <sz val="8"/>
            <color indexed="81"/>
            <rFont val="Tahoma"/>
            <family val="2"/>
          </rPr>
          <t xml:space="preserve">
Total amount of share that is grabbed by new entrants</t>
        </r>
      </text>
    </comment>
    <comment ref="E67" authorId="0">
      <text>
        <r>
          <rPr>
            <b/>
            <sz val="8"/>
            <color indexed="81"/>
            <rFont val="Tahoma"/>
            <family val="2"/>
          </rPr>
          <t>Bob Batt:</t>
        </r>
        <r>
          <rPr>
            <sz val="8"/>
            <color indexed="81"/>
            <rFont val="Tahoma"/>
            <family val="2"/>
          </rPr>
          <t xml:space="preserve">
In years with more tan one entrant, the assigned share grab is summed and then evenly distributed between the entrants.  This is intended to avoid the "who came in first" problem.</t>
        </r>
      </text>
    </comment>
  </commentList>
</comments>
</file>

<file path=xl/comments2.xml><?xml version="1.0" encoding="utf-8"?>
<comments xmlns="http://schemas.openxmlformats.org/spreadsheetml/2006/main">
  <authors>
    <author>Bob Batt</author>
  </authors>
  <commentList>
    <comment ref="E32" authorId="0">
      <text>
        <r>
          <rPr>
            <b/>
            <sz val="8"/>
            <color indexed="81"/>
            <rFont val="Tahoma"/>
            <family val="2"/>
          </rPr>
          <t>Bob Batt:</t>
        </r>
        <r>
          <rPr>
            <sz val="8"/>
            <color indexed="81"/>
            <rFont val="Tahoma"/>
            <family val="2"/>
          </rPr>
          <t xml:space="preserve">
Rank function.  Duplicates get the same rank</t>
        </r>
      </text>
    </comment>
    <comment ref="F32" authorId="0">
      <text>
        <r>
          <rPr>
            <b/>
            <sz val="8"/>
            <color indexed="81"/>
            <rFont val="Tahoma"/>
            <family val="2"/>
          </rPr>
          <t>Bob Batt:</t>
        </r>
        <r>
          <rPr>
            <sz val="8"/>
            <color indexed="81"/>
            <rFont val="Tahoma"/>
            <family val="2"/>
          </rPr>
          <t xml:space="preserve">
This deals with duplicate rank by adding a =COUNTIF function to check for duplicates.</t>
        </r>
      </text>
    </comment>
    <comment ref="G32" authorId="0">
      <text>
        <r>
          <rPr>
            <b/>
            <sz val="8"/>
            <color indexed="81"/>
            <rFont val="Tahoma"/>
            <family val="2"/>
          </rPr>
          <t>Bob Batt:</t>
        </r>
        <r>
          <rPr>
            <sz val="8"/>
            <color indexed="81"/>
            <rFont val="Tahoma"/>
            <family val="2"/>
          </rPr>
          <t xml:space="preserve">
First entrant gets 100%.  If more than one entrant in the first year of product, then those players evenly split the market regardless of strength.  Each successive entrant gets StartShare or some some fraction of that.  Each succesive entrant is assigned less starting share.</t>
        </r>
      </text>
    </comment>
    <comment ref="C67" authorId="0">
      <text>
        <r>
          <rPr>
            <b/>
            <sz val="8"/>
            <color indexed="81"/>
            <rFont val="Tahoma"/>
            <family val="2"/>
          </rPr>
          <t>Bob Batt:</t>
        </r>
        <r>
          <rPr>
            <sz val="8"/>
            <color indexed="81"/>
            <rFont val="Tahoma"/>
            <family val="2"/>
          </rPr>
          <t xml:space="preserve">
Number of new entrants that year</t>
        </r>
      </text>
    </comment>
    <comment ref="D67" authorId="0">
      <text>
        <r>
          <rPr>
            <b/>
            <sz val="8"/>
            <color indexed="81"/>
            <rFont val="Tahoma"/>
            <family val="2"/>
          </rPr>
          <t>Bob Batt:</t>
        </r>
        <r>
          <rPr>
            <sz val="8"/>
            <color indexed="81"/>
            <rFont val="Tahoma"/>
            <family val="2"/>
          </rPr>
          <t xml:space="preserve">
Total amount of share that is grabbed by new entrants</t>
        </r>
      </text>
    </comment>
    <comment ref="E67" authorId="0">
      <text>
        <r>
          <rPr>
            <b/>
            <sz val="8"/>
            <color indexed="81"/>
            <rFont val="Tahoma"/>
            <family val="2"/>
          </rPr>
          <t>Bob Batt:</t>
        </r>
        <r>
          <rPr>
            <sz val="8"/>
            <color indexed="81"/>
            <rFont val="Tahoma"/>
            <family val="2"/>
          </rPr>
          <t xml:space="preserve">
In years with more tan one entrant, the assigned share grab is summed and then evenly distributed between the entrants.  This is intended to avoid the "who came in first" problem.</t>
        </r>
      </text>
    </comment>
  </commentList>
</comments>
</file>

<file path=xl/comments3.xml><?xml version="1.0" encoding="utf-8"?>
<comments xmlns="http://schemas.openxmlformats.org/spreadsheetml/2006/main">
  <authors>
    <author>Bob Batt</author>
  </authors>
  <commentList>
    <comment ref="E32" authorId="0">
      <text>
        <r>
          <rPr>
            <b/>
            <sz val="8"/>
            <color indexed="81"/>
            <rFont val="Tahoma"/>
            <family val="2"/>
          </rPr>
          <t>Bob Batt:</t>
        </r>
        <r>
          <rPr>
            <sz val="8"/>
            <color indexed="81"/>
            <rFont val="Tahoma"/>
            <family val="2"/>
          </rPr>
          <t xml:space="preserve">
Rank function.  Duplicates get the same rank</t>
        </r>
      </text>
    </comment>
    <comment ref="F32" authorId="0">
      <text>
        <r>
          <rPr>
            <b/>
            <sz val="8"/>
            <color indexed="81"/>
            <rFont val="Tahoma"/>
            <family val="2"/>
          </rPr>
          <t>Bob Batt:</t>
        </r>
        <r>
          <rPr>
            <sz val="8"/>
            <color indexed="81"/>
            <rFont val="Tahoma"/>
            <family val="2"/>
          </rPr>
          <t xml:space="preserve">
This deals with duplicate rank by adding a =COUNTIF function to check for duplicates.</t>
        </r>
      </text>
    </comment>
    <comment ref="G32" authorId="0">
      <text>
        <r>
          <rPr>
            <b/>
            <sz val="8"/>
            <color indexed="81"/>
            <rFont val="Tahoma"/>
            <family val="2"/>
          </rPr>
          <t>Bob Batt:</t>
        </r>
        <r>
          <rPr>
            <sz val="8"/>
            <color indexed="81"/>
            <rFont val="Tahoma"/>
            <family val="2"/>
          </rPr>
          <t xml:space="preserve">
First entrant gets 100%.  If more than one entrant in the first year of product, then those players evenly split the market regardless of strength.  Each successive entrant gets StartShare or some some fraction of that.  Each succesive entrant is assigned less starting share.</t>
        </r>
      </text>
    </comment>
    <comment ref="C67" authorId="0">
      <text>
        <r>
          <rPr>
            <b/>
            <sz val="8"/>
            <color indexed="81"/>
            <rFont val="Tahoma"/>
            <family val="2"/>
          </rPr>
          <t>Bob Batt:</t>
        </r>
        <r>
          <rPr>
            <sz val="8"/>
            <color indexed="81"/>
            <rFont val="Tahoma"/>
            <family val="2"/>
          </rPr>
          <t xml:space="preserve">
Number of new entrants that year</t>
        </r>
      </text>
    </comment>
    <comment ref="D67" authorId="0">
      <text>
        <r>
          <rPr>
            <b/>
            <sz val="8"/>
            <color indexed="81"/>
            <rFont val="Tahoma"/>
            <family val="2"/>
          </rPr>
          <t>Bob Batt:</t>
        </r>
        <r>
          <rPr>
            <sz val="8"/>
            <color indexed="81"/>
            <rFont val="Tahoma"/>
            <family val="2"/>
          </rPr>
          <t xml:space="preserve">
Total amount of share that is grabbed by new entrants</t>
        </r>
      </text>
    </comment>
    <comment ref="E67" authorId="0">
      <text>
        <r>
          <rPr>
            <b/>
            <sz val="8"/>
            <color indexed="81"/>
            <rFont val="Tahoma"/>
            <family val="2"/>
          </rPr>
          <t>Bob Batt:</t>
        </r>
        <r>
          <rPr>
            <sz val="8"/>
            <color indexed="81"/>
            <rFont val="Tahoma"/>
            <family val="2"/>
          </rPr>
          <t xml:space="preserve">
In years with more tan one entrant, the assigned share grab is summed and then evenly distributed between the entrants.  This is intended to avoid the "who came in first" problem.</t>
        </r>
      </text>
    </comment>
  </commentList>
</comments>
</file>

<file path=xl/comments4.xml><?xml version="1.0" encoding="utf-8"?>
<comments xmlns="http://schemas.openxmlformats.org/spreadsheetml/2006/main">
  <authors>
    <author>Bob Batt</author>
  </authors>
  <commentList>
    <comment ref="E32" authorId="0">
      <text>
        <r>
          <rPr>
            <b/>
            <sz val="8"/>
            <color indexed="81"/>
            <rFont val="Tahoma"/>
            <family val="2"/>
          </rPr>
          <t>Bob Batt:</t>
        </r>
        <r>
          <rPr>
            <sz val="8"/>
            <color indexed="81"/>
            <rFont val="Tahoma"/>
            <family val="2"/>
          </rPr>
          <t xml:space="preserve">
Rank function.  Duplicates get the same rank</t>
        </r>
      </text>
    </comment>
    <comment ref="F32" authorId="0">
      <text>
        <r>
          <rPr>
            <b/>
            <sz val="8"/>
            <color indexed="81"/>
            <rFont val="Tahoma"/>
            <family val="2"/>
          </rPr>
          <t>Bob Batt:</t>
        </r>
        <r>
          <rPr>
            <sz val="8"/>
            <color indexed="81"/>
            <rFont val="Tahoma"/>
            <family val="2"/>
          </rPr>
          <t xml:space="preserve">
This deals with duplicate rank by adding a =COUNTIF function to check for duplicates.</t>
        </r>
      </text>
    </comment>
    <comment ref="G32" authorId="0">
      <text>
        <r>
          <rPr>
            <b/>
            <sz val="8"/>
            <color indexed="81"/>
            <rFont val="Tahoma"/>
            <family val="2"/>
          </rPr>
          <t>Bob Batt:</t>
        </r>
        <r>
          <rPr>
            <sz val="8"/>
            <color indexed="81"/>
            <rFont val="Tahoma"/>
            <family val="2"/>
          </rPr>
          <t xml:space="preserve">
First entrant gets 100%.  If more than one entrant in the first year of product, then those players evenly split the market regardless of strength.  Each successive entrant gets StartShare or some some fraction of that.  Each succesive entrant is assigned less starting share.</t>
        </r>
      </text>
    </comment>
    <comment ref="C67" authorId="0">
      <text>
        <r>
          <rPr>
            <b/>
            <sz val="8"/>
            <color indexed="81"/>
            <rFont val="Tahoma"/>
            <family val="2"/>
          </rPr>
          <t>Bob Batt:</t>
        </r>
        <r>
          <rPr>
            <sz val="8"/>
            <color indexed="81"/>
            <rFont val="Tahoma"/>
            <family val="2"/>
          </rPr>
          <t xml:space="preserve">
Number of new entrants that year</t>
        </r>
      </text>
    </comment>
    <comment ref="D67" authorId="0">
      <text>
        <r>
          <rPr>
            <b/>
            <sz val="8"/>
            <color indexed="81"/>
            <rFont val="Tahoma"/>
            <family val="2"/>
          </rPr>
          <t>Bob Batt:</t>
        </r>
        <r>
          <rPr>
            <sz val="8"/>
            <color indexed="81"/>
            <rFont val="Tahoma"/>
            <family val="2"/>
          </rPr>
          <t xml:space="preserve">
Total amount of share that is grabbed by new entrants</t>
        </r>
      </text>
    </comment>
    <comment ref="E67" authorId="0">
      <text>
        <r>
          <rPr>
            <b/>
            <sz val="8"/>
            <color indexed="81"/>
            <rFont val="Tahoma"/>
            <family val="2"/>
          </rPr>
          <t>Bob Batt:</t>
        </r>
        <r>
          <rPr>
            <sz val="8"/>
            <color indexed="81"/>
            <rFont val="Tahoma"/>
            <family val="2"/>
          </rPr>
          <t xml:space="preserve">
In years with more tan one entrant, the assigned share grab is summed and then evenly distributed between the entrants.  This is intended to avoid the "who came in first" problem.</t>
        </r>
      </text>
    </comment>
  </commentList>
</comments>
</file>

<file path=xl/sharedStrings.xml><?xml version="1.0" encoding="utf-8"?>
<sst xmlns="http://schemas.openxmlformats.org/spreadsheetml/2006/main" count="717" uniqueCount="125">
  <si>
    <t>Invivo M4</t>
  </si>
  <si>
    <t>Add uncertainty</t>
  </si>
  <si>
    <t>Bob Batt</t>
  </si>
  <si>
    <t>Parameters</t>
  </si>
  <si>
    <t>Base Case</t>
  </si>
  <si>
    <t>Invivo Entry Parameters</t>
  </si>
  <si>
    <t>Total Demand</t>
  </si>
  <si>
    <t>Current Year</t>
  </si>
  <si>
    <t xml:space="preserve">  Base</t>
  </si>
  <si>
    <t>Current Month</t>
  </si>
  <si>
    <t xml:space="preserve">  Growth 1</t>
  </si>
  <si>
    <t>Strength</t>
  </si>
  <si>
    <t xml:space="preserve">  Growth 2</t>
  </si>
  <si>
    <t>Prob of Success</t>
  </si>
  <si>
    <t>Short</t>
  </si>
  <si>
    <t>Long</t>
  </si>
  <si>
    <t>Distribution</t>
  </si>
  <si>
    <t xml:space="preserve">  FirstYear of G2</t>
  </si>
  <si>
    <t>Phase 2</t>
  </si>
  <si>
    <t>Uniform</t>
  </si>
  <si>
    <t>Market Share</t>
  </si>
  <si>
    <t>Phase 3</t>
  </si>
  <si>
    <t>Submission</t>
  </si>
  <si>
    <t xml:space="preserve">  Growth</t>
  </si>
  <si>
    <t>FDA Review</t>
  </si>
  <si>
    <t>Price</t>
  </si>
  <si>
    <t xml:space="preserve">  Low Starting Price</t>
  </si>
  <si>
    <t xml:space="preserve">  High Starting Price</t>
  </si>
  <si>
    <t>Comps Entry Parameters</t>
  </si>
  <si>
    <t>Exp Entry Month</t>
  </si>
  <si>
    <t>Exp Entry Year</t>
  </si>
  <si>
    <t>Range (+/- months)</t>
  </si>
  <si>
    <t>Strength Low</t>
  </si>
  <si>
    <t>Strength High</t>
  </si>
  <si>
    <t xml:space="preserve">  y-intercept</t>
  </si>
  <si>
    <t>A</t>
  </si>
  <si>
    <t xml:space="preserve">  Time Coefficient</t>
  </si>
  <si>
    <t>B</t>
  </si>
  <si>
    <t xml:space="preserve">  Players Coefficient</t>
  </si>
  <si>
    <t>C</t>
  </si>
  <si>
    <t>Start Share</t>
  </si>
  <si>
    <t>D</t>
  </si>
  <si>
    <t>Start share decay</t>
  </si>
  <si>
    <t>E</t>
  </si>
  <si>
    <t>Share Gap Close Rate</t>
  </si>
  <si>
    <t>F</t>
  </si>
  <si>
    <t>r</t>
  </si>
  <si>
    <t>Calculations</t>
  </si>
  <si>
    <t>COMPETITORS</t>
  </si>
  <si>
    <t>Number</t>
  </si>
  <si>
    <t>Entry Year</t>
  </si>
  <si>
    <t>=RANK()</t>
  </si>
  <si>
    <t>Order</t>
  </si>
  <si>
    <t>Invivo</t>
  </si>
  <si>
    <t>REVENUE</t>
  </si>
  <si>
    <t>Year Num</t>
  </si>
  <si>
    <t>Year</t>
  </si>
  <si>
    <t>Players</t>
  </si>
  <si>
    <t>Demand</t>
  </si>
  <si>
    <t>Share</t>
  </si>
  <si>
    <t>Revenue ($MM)</t>
  </si>
  <si>
    <t>Base 25%</t>
  </si>
  <si>
    <t>M2b Base Case</t>
  </si>
  <si>
    <t>M3 Base Case</t>
  </si>
  <si>
    <t>NPV</t>
  </si>
  <si>
    <t>SHARE CALCS</t>
  </si>
  <si>
    <t>Entrants</t>
  </si>
  <si>
    <t>TotalShareGrab</t>
  </si>
  <si>
    <t>GrabPer</t>
  </si>
  <si>
    <t>Start</t>
  </si>
  <si>
    <t>NewEntrant</t>
  </si>
  <si>
    <t>GapClose</t>
  </si>
  <si>
    <t>End</t>
  </si>
  <si>
    <t>LRE</t>
  </si>
  <si>
    <t>TOTAL</t>
  </si>
  <si>
    <t>PRICE CALCS</t>
  </si>
  <si>
    <t>Actual Max Price</t>
  </si>
  <si>
    <t>Difference from Base</t>
  </si>
  <si>
    <t>Shifted Base</t>
  </si>
  <si>
    <t>Shifted y-incpt</t>
  </si>
  <si>
    <t>INVIVO ENTRY</t>
  </si>
  <si>
    <t>Pass?</t>
  </si>
  <si>
    <t>Time (Months)</t>
  </si>
  <si>
    <t>Ohase 3</t>
  </si>
  <si>
    <t>Subission</t>
  </si>
  <si>
    <t>Review</t>
  </si>
  <si>
    <t>Result</t>
  </si>
  <si>
    <t>Entry Date</t>
  </si>
  <si>
    <t xml:space="preserve"> </t>
  </si>
  <si>
    <t>COMPETITOR ENTRY</t>
  </si>
  <si>
    <t>Entry Offset</t>
  </si>
  <si>
    <t>Ending Total Strength</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</si>
  <si>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</si>
  <si>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</si>
  <si>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</si>
  <si>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</si>
  <si>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</si>
  <si>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</si>
  <si>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</si>
  <si>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</si>
  <si>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</si>
  <si>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</si>
  <si>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</si>
  <si>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</si>
  <si>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9e2b2127-cc74-4ff9-aeb3-b4bd833a8052</t>
  </si>
  <si>
    <t>CB_Block_0</t>
  </si>
  <si>
    <t>㜸〱敤㕣㕢㙦㈴㐷ㄵ㥥㙥㝢挶搳㘳㝢敤慣扤㥢㙣慥捥㤵〴慦㈶㝢㈵㠹愲㘵攳㑢扣㙢攲㡤㥤ㅤ敦㐶㈸㡡㐶敤㤹㙡扢戳㝤㌱摤㍤摥㜵㠲〸て㠸〷挴㑤㠰㠴〰㈱㄰㐲ㄱ扣㈰㠵〷㐴戸晣〳㠲㄰ㄲ㐸㍣㈰㠵ㄷ㕥㐰㘸㈵㝥㐰昸扥慡敥㤹㥥ㄹ㑦摢㍢㐹挰㡢㕣㕥㤷慢慢㑥㔵㔷搵戹搶㌹搵㥢搳㜲戹摣晢㐸晣换㌴挸挲扤㤵敤㌰ㄲ㙥㜹捥㜷ㅣ㔱㡢㙣摦ぢ换㌳㐱㘰㙥㉦搹㘱㌴〰㠰㐲搵㐶㝢㤸慦㠶昶敢愲㔸摤ㄲ㐱〸愰㝣㉥㔷㉣ㅡ㍡摡㌹〸㝦挷㤳〷㠳扤㐶〶㤱㕤㥥㥢㕤㕥㝢つ愳㔶㈲㍦㄰挷愷慥慡扥攷㥥㉡㥦㉥㍦㝤昲㑣昹挴昱愹戹㠶ㄳ㌵〲㜱捥ㄳ㡤㈸㌰㥤攳㔳㉢㡤㌵挷慥扤㈰戶㔷晤㙢挲㍢㈷搶㑥㥣㕥㌳捦〰晡散㔹敢㤹㘷㥥ㅥ挱㡢㜳㑢㜳戳㉢㠱戰挲て㘵挴㍣愷㝢㘶㕥搴㙣慥㑢㠸挰昶搶换㜳戳昸㤷㥡㍢㥥㥥㉡㔷㌶㠴㠸昸㘲ㄱ〸慦㈶㐲〳ㅤ㠷摤㤹㌰㙣戸㥢摣㌸挳㕤挰㌲㙢㘶ㄸ攵摤㌹攱㌸㠶㥢㡣㕡㜴㤷戱㙦㡥戹㍤攲㔶㠴ㄷ摡㤱扤㘵㐷摢〵㜷ㄵ〳搵㐷摤㉢愱戸㙣㝡敢攲㐵搳ㄵ㜹昷㐲挳慥て慡㤴ㅢ昸㔸㌲㐴㝡㘲㜲昱攵㤹搰㥤摢㌰〳㌹愳㤰摢㤲〱扢㄰搴摡㘱ㅦ敥㍤㉥愷㉥摦挰㌱ㅦ敤つ㠷㤶慢㘶搰㠴㥣敥つㄹ㉦扥㝤〶㑦昶㠶㑦敤㔱㝢㥦㈷㝡昷㤱㕢搹づ慤つ挷戴㉤㜷ㄴ㡢㌱ち捣㠶㤸ㄵ㤹ㄱ㠱㐶㠹搹㌰戳ㄱ㘴摡攰扦挱㈱改㡥㙣搲慢愶㕥㕤搳慢㌵扤㕡搷慢㐲慦㕡㝡㜵㕤慦㙥攸㔵㕢慦扥愶㔷慦〱㈶㐹挵愱㈱㍤㑥㈷㈷扥晥愷扦㌴㘶ㄶ扦ㅤ㝥攵㡦㔳摦扣㜲㘱攴㄰㠰㕥㡡㈷㌵ㅦ㤸搷㐱㙡㉤ㅡ㍥㔵㍥挱㥦摤㜹〲㉣㘱㥤戵㥥戲㑥㥥慣㥦㍤㘱㥥㌶昳㕣㔶〶昲摢〸㘵ㅣ戰㈳搶换戶㔷昷慦㑢摣摤㍢㙢㠶愲戵㜱搳㜱摢慣摦昰敡攱㍤㍢㌷㔶㈲㌳ㄲ㜷㜷戶戵〶改敡㔶〱㕢㠹㔰扥敦晥捥㙥㔷㑤愷㈱㘶㙥搸慡昹扥㡥㘶㜷㈵昰搷㝡户㉥〴攲㌳捤搶慥ㄹ捤㐰愰㙤挹戱扢㔶愹㥡搴扣愶收㌶晣㔰㜸㜲㝡搳敥㡡㕤扢㈶㠲㡡愰㌸ㄴ㜵戹搴㈳㙣㡡戹㝥㝡搹挳㐲挱慤昵㠷搲戵搶昳㌷㈲㌰戳愸㘳扥㥢㈲㠸戶㔷捤㌵㐷ㅣ㙤〳㔱敦㐴挳戱戶敡〵扦搶〸攷㝣㉦ち㝣愷扤㘵愶扥㘵㐲搲搴㉦昹㜵㌱㌸㤸㤳㐲〱挲㜶㘰㐰搳㜲ㅦ敦捤ぢㄲㄱ㈹ㄴ㤳㤱敦㙡㈷扢昲㘵慣づ慢㜰〴㘹㔲㝦㘴㤷挱㌸㕦㈹㘳㌲㌸㌰戵㈶敡づ扥昴昱㕤㠶㙤㘲敥愳〵搶昵㠹㜸昵捦㙦〹㉦扡㘸㝡㜵㐷〴㤹㥡㑦攳㡣㡣㌱㘴昹㥢㄰〸㍤㜷㡦㙡㑥扢愱㙤攷慦摢昵㘸愳戰㈱散昵㡤〸㜵搰㡥挵㈲户戶㉢ㄹ㜷愰捡㌸捣㙣〲㔹愹㤴㉢㑣ㄲ愸㔰㐲捡攵㈹㥤㌲㜸戹㑤㤰戳㕦ㅢ㉦㡦㔸ぢ戶ㄳ〹㈵㤴挷㉣㘰㐴㘹㌵㠹扥㔱㤲㘸㘰搶㤴挲㤸戴收㐰愵愶敤㐵摢㉤扥敤攲ㄲ㐵㐴〷戲㘰摦挹〲㡡㠲㜶㜹㤰挱㙢㈰㥡づ㘹㤰つ㥣㈲㈲戲㐱㠶㘶挷挸敤㐴㐶昸っㄹ〱昸㌴ㄱㄲ晡㐴㙦ㄹ㐱㘲敦㈶㔲㜶敡挹㡦〷搲㙣㈷㍢㕥㐹戳㈳搸㌸攳㈸戳㍢㤹摤挵散ㄸ㌲敤敦㤰㜰㤴㜲㈸户㈷攳ㅥ㍣ㅢ昷㌲扢てㄹ攴㤳㐱㤹ㄳ㡢㉡摡㔰㝢戱㈳〹㌷ち㍢㔹ㅡ挵㑡ㄴ搱㌲㙥摡㤹愳慥㐴㜴㙣㜵敥て㕤㍢㈸㜵散㘳扤㘹㌳扤ㅣ㔲㘴〶㘸㝡慤扢㠰愶㌷㠲愰㝤敡慤〷搰搵㤸㘲昶㈰㌲愵㔸㘸散敥捤㥡愷㌹㜹㕢㤸㐴捡㄰敡㔳戹挷㐴㑣昳㍦㐳挰㜵ㅤ㕤づ散㘷㥡㠲搳搶㙤㙦㍦ㅦ敦捤摢㌱搲㍢㜴收㠱捥愱㥦攸ㄶ㉤攸㠷挰㕥摡㕦㝢敡㤷㐷搰㙣㍣捡散㌱㘴ㅤ晡㠵㈷敦㕢昵ㄲ㐸㤳搸㑤㘱敥㌰㍤㉥搲挲㕤摤摥ㄴ㔲晢㡣㔸慢㘶戰㉥㈲㜸㉦ㄶ攷㘱〷晢㐱㈰ㅣㅣ㘸敢戲㠲㘷㤷㍢摢㉢挳㠵挰㜷㔹㝦㘰ㅦ㠷户㠵㘲ㄸㅣ搴〷㜲ㅤ昶㜱㠶㥤㤹昲㌷愵㈸㠷晡昷㜴㙦㈱㤱敡搴㑥㕥散㤷㝤戶㍣㤰㈴㝤㐸㤲挷戱慤挶ㄳ挸㈰㈵戴㍦昷㤴㈸搳〴㍢㉥挱摡慤㔵㝡昷㌲㑥㈶ㅤ晥挳㉥㌹㌲慣㥣戵戳昰ㅤ㠴愳㙥挵㜶㥢挲㘲搸㕤ㄱ㐱つ㝥〵摢ㄱ㈵攵㤲愵愸㌹㤰ㄵ户㠹慣ㄸㄸ攸㍡㑢㘷昸搶㈴㥤㜴㐸㠹㑣㙥捦㙣捣㌸㠷户㠸㡡㉥㐸ち㤵っ户㔰㔳〲㤱昲〸㝢㈰㘲晡㄰㌱㘵㙣㥣昱㈴戳ㄳ捣㑥㈲换晦ㅥ㤲㘶慦ㅢ捦㌰搸搰ㄶ摤搹搵㙡慥㐸㌴㐸昷攰扢㍤㠵搵ㄹ扥收㉣戳㑦㈰敢㌰㝦攸㝣捣㈰㐴㠹昲ㄴ㈱搲㕡㌲慣慢戶戸㑥ㅡ㌸㘴㈱愸㌴搷〸㈳摦㘵㔴㘹搴㥡昷㕦昴愳㜹㍢摣㐴ㄴ㙡挲㡡ぢ㉦㙦〸て搴ㄵ挰昶改愸昳㌷㌷㐵摤戰㉡㝥〳愲㙤㜱㝥㍦ㅣ捡戱㍥搸㤲昲㕣慥㙢㐸晤㥤㡤㌱㠴㈶㑦挴昰戵搲ㄳ扢㈷捦㌷て㝤㘳慤ㅤ㕤戵㈳㐷っ㕢㡡改㔸㉥㕡搸㐵㐴つ敡㐳搶敡㐶㈰挴晣愸㜵㈱戰敢㡥敤〹㈲〳㌶㈶〳㜵㑢㘲ㅤㄱ㠲ㄵ㥦昱㍦摦ㅢ戵㔶〳搳ぢ㌷㑤〶ㄳ户て户㍤挹㤰㐸摥㥡戵扤㄰慦㤱㔸㘴㜹捣慡㙣昸搷ㄱ愹㙤戸摥〵㜳㌳摣ㄷ㔸㈱搱慢㈴㔱愳改㥡慥㙢㐵扤搸㉦㝥㜸㈰捦攵㑥攱㜷㤰㤹挴㔵㉥㑦㝦㜹㠶昶愶㕤ㅦ挷㘷㘸愷㜳㑥㈳㠸ㅣ㌵㉢〷㌲愵㌰㌹搵㜸㥡㝤㥥㐱㜶昱挲㤵挵㔶㔴敥〳挴慡昳昴敦㘷㐸㜸㐹ㄴ捤㄰〸扤㜳㠷ㄴ愱戰㡥㜴〳晥〳扥昹搴㐹㝣㈵㑢挲㤰昶づ戵㡡ぢ㠸㈱㡤㔸㑢收㥡㜰㄰㠹㜶捤攸㤰㝡愰ㄱ敢㥡㑥ㄸ户捤昹慥㙢㤲戰㐸㤴㤵㥡㐹晡㥤㘹㐴晥㈵摢㌳㉣㘴㤲晡攲㉡昳〶慡捣ㅢ戲㙡挴扡捣愰愰㉣㜳㉣㝦摤っ散㘸挳戵㙢㐵㍥㌰㜰户㉦㈸ㄲ㉣㑥戹㥢愴㐴㘲㑣㜵搸昲㔷㘰戰㠵㘵㈰扢っ㈹捡慤㈳昲㐱户扡㔶挰㡦搶愷㕢〹攲㐵晡㐸㡤㘷㌱㕡㕥摥㠹㠰挰㤱改㘶㜲昳攲收㥢愸㔱㕥㌹㘲㍤㠳㐴攰て㑣㠹㜸㍡户ぢ搶ㄵ捦㡥㠰㍤㘲㙣挱㡥收㐳愰ㅣㄹ㡡昲㜰㝢户挴㙡慡搳㜴㔳㈷㍣搰摤搴愶㈴敥敦㙥㑦㙢㡤㐷㜶㘸㔶晡㈴愵㐶㜶〳㤲㝡㘵㠷㌹敥㈷㐵愳㐹戵㥤攸ㅡ㉤换㘹摡摡㜷捡㤰て愰㤶㈴捤攴㡣㜳㤲㔰㄰攲㈵㜵㐰㐳搱㕢㥦㑤ㅥ愹㔸つ㉤㠰ㄲ戵㤴慡ㅢ㡤㠳㠱㡢戸㜰㔲ㄷ愵昸〹晣㝤㈸㉥㉥㌷愲戶ㄶ昳挶㐴摣㌲攳㌸换ㅥ㙣㠴㥡ㄹ搴昷〹㑢㘳㙤㑡扦㐸敥散㔷昷慢敤㑤㌱㘲捣㠶っ㠸㘴㜸㠱挱㠶㘰慥㔴㉣㤵戶搹㈸户扡㔹㕤攴搳㈵㘱㝡ㄲ〳㤵愸㍥㉦戶愴ㄱ搶戲攳㈷㘴㠷收㔹㔱捡㔱挳㥡㔹ぢ愱搰㈳捡昱戸㈴ㄹ摣戰㉥搳㈹㠵敢ぢ㄰扢㜱㘹愵ㄶ㈱愸摢ㅣ㠰攷㠲晤㠳ㅤ散㠸ち㥡搰㌶愳〴㉤㘴㄰㙥晢㈲挸㍢㝤㘲ㄴ㠲搴㤲改㕦攷戵敦㝥㠷改愷攷㜳㐹㈱㘶㈲〶扡㌲㙣〷㈰㌷ㅤ㤳㈴ㄷ㑤㈴愱㜲㈵搹愴搰ㅡ㐹敡㘸㘰㡣搲攰ぢ㈲摣摦㘱ㄴ㙢㡣㙣攳攰㜶㕢㘴㐳㥢㍡摢㠷慣㐵慦收㌴敡㐲慡攲㐴㔶㑢㡤扣㉦昰㈵㉦晥㈹㙥捡搸㤷㜸㔳ㄶ㜱㤰攲㤲㠹愴晥慤㙥攳㤳攸㉥㠵ㅣ挶㔰戲㡤愱挷っ愷㥣っ㠵㜵摤㔰愰㜵㜸戸㜵㜵㐱㕥㥢㠳㐸敢慡愲㉣㕢挲㑤扣㘶晣㔸㜲㕢ち㙣挹㕦昲㘹戱愷慡㉥摡慡㙡㕦攰〸敢㔴〲慦㔰㠰㌱搲㈷㜷㜰㤰摣捤㌸慥㝢昳㑤昹㤸扢㜹㍥㌶㍥㌴㐶㜷㜹〶捡㘱㔷挱㐸㌴户昵㤶捤慤㌱敥㑢扢摢㜸づ㤹挶〰㌰つ㕡㐰㉡〳㘷ㄶ攵摤つㅣ㠶㈲㌳㘲愳改㌰㉡㈳㤴ㄳ㜰搷〳㘹攰㈶ㅥ愳㔷㝤㈸愱㘸㔲㕥〹㑢㙥㈵㑥扢㌸〰昹挱搱㡥捡ㄵ㌳挲挵ㄷ敦㔸㐷昵㑣扤㑥㜳ㄷ摥戹㝤㠱㔵㕣摡㔰收攸㘴挷㜵㉣戹㈶摡㜷て㜷㌴挴搷〴㑦捤㤷㉦㥡㔱㙤愳ㄲ㙤慢㉢㕢晤㤲㐴晥户昰㐶散昸㜶摡捣㠳ㅥ慦愰㙥㜱敦㑢搷㍣晦扡㈷攷㤵て㜹摦㡦㔶慣㌱㌴挴㐹㤶㜲敦攳㐷㈶㍤㤷晦つ㐶摣换戴㌹㐰换㍤挲㜱㘴㔲搲㘰ち攵っ㍡㠱敤摥扣㉦㐰㍡㤹散愰ㄳ㈹〸づ〸挵㕢晦搰〸㐵晢㌵搰㑡㘲㔱〷㜲散昹㕢㘰㝤敤㔷愸㈱挲昱ㅣ㡢㤱晣㠳㈸㘵愰㑥ち昲昸㜲〷慦㠲晣晦㘰㈹攱收ㅤ搹改扦挰捣摡㍢㥤㈸扡㥦㈸晡㘵㌷㡡ㄸ㠶扤愵㠰㌷㘷㝦㜰搴晣挸㉦昵晥て㡦㥡㥦〲㠶㤹愴㌵㠶㤰ㅡ㐳昱㑤㘳㐰敦㌲〶ㅥ㐵戳㌴〶㕥㘰ㅦ㐶敢㤵㌱㄰㝢㍢㉥愱㘲㜷㘳㠰㌱扣っ㤳㉦ㄵ㔲㑤㌹㌰㜸搶㍡敡搲ㄳ㜶ㄱ㤷㙢㐵㠸戸㍤搴㔳㌸〷摦搳㥤摤搵㉢㘶㘰扡挷㘴晤㠵㐰㐰㙤〵慢戸慤㉤扢戰挷摤㍢戶挸㑥㍢㜸㈵ㄲ㙦晡㠱攷㘴㙦㜷搴㠱㈹㤵㤴㥢㕥㉢㙡㠵て攰ㄳ搱㜸㐲挸扤㌱昹戳ぢ㝦㝢晤ぢ攷㜹㉢㉤愶搵㍣挳挰晤㠴收㘹㌹㈰㜸㥢扡㄰㜲㠴ㅦ摦㕣挲㐷㐸昶愶㈳㘶捤㐰摡㍢愱攱㈶㐵㐵㜸㈹挲㔴挴户ㅦ㡣㐹摣㙦㔰挶㘴戹挳戱㈹㍦㕥㤲捥挰㜲㙡攲搲㝢㤷㠴〷戵㥥㉡慢㑦扢㌲晦㜳㈸㥤㕢㥣㐸扢㍤挸昳㈵㤳愶扤摤愹搵捥㔲慢㐹㌳㔱㥢〶㐴㈲愵㄰㘷㈰㠵愴㡦㉣っ晣㑢㈹戵㠲㐲扥㡣㉣㈳㠲搶ㄹ捡攵挹晦㐰〸㠸收攵扥㍥㍦㔴挱㉥〲㡢㠹搷扤摦戳㉢慤捥㐴㌵㌱㈴㉢㑦ㅦ㉦愱㈰㡦㈹慣㘰㡣㔶搶㕥㐶㈱㐹昹㤳㈸敤搹昱挴㤷㡣扡㉡挰愶ㄸ㍢敦搲慢㔶㜲㥦昷ㅡ戸攱〱㍤㔳㤰ち挳㍢捣㙡ㅣ㍤㘵㉣㑥㠱㤶㔴ㄵ昳㌱㔵㙣㜶ㅡ㡥㥢愰戳扣㘳㌸㝦㈲挸挷慦㠱搸㍥摤ㅡ晡㐸㘷ぢ㜵㥣㌷㠴〵昲ㄷ昶搷晤ㄹ㡣㡤户㤲㘳㈰㘱昷〴㔵㔴㔷挰㉢攸㈲敤㜹捤㘸ㄵ昹㉥㑤㘳㉣㍡攱慣㠱㙥晤捦㈸戵攴慣㔵㐲㌳㕣摤愶晦慦愲㘲㔷晤慦㌱挶㈶㔱昶㜲㕣攰㐳㥥㤱㤲㕤㠳㌳摣ㄱ昸戰ㄱ愶㤱㐷㘰㐳ㄶㄹ摡㔶愵ち㍥㑥㔵捤㔲㠲挳挳㌵搸㜹〵愲搹㤷戶敤㜰㑦〱挸㈸㔰晥㈷㄰㐱㍤晢㜳搲摤攷搸挲愷㔱㍤㜹挹慥〵㝥攸㕢搱㔴〵挱摤㈹㝥㕦㘶挱收㤹搱摥敡ㄴ㙡て㘳㈷㐶㕥㐱㥦愵㘵〸散ㄷ㐵昴攱挴ㅣㄹ㐱搸㕢挴㠲㕦ㅡ㡤愷挲㐸搴つ攱ㅤ搶㑢つ搳挱挷愹换昰㘹㐶慣摡ㄷ慡㑥㜹㤶㍢敦㘱㜰攳㜰ㄳ敢〵昸㝤㠴㔳㐶㄰㑣㉥攱㤵㔷戹慢㥤㝢搰づㅢ慦㉤㈴㘴㝦扥戵㔲晥挷挰攸摥摥搲㑥㌰㝣㈷扦㌹㔶㝥て晡㐵昷敥㠴攵㐸ㄳ愰昰昸㔳㙤㍡扢愶ㅤ戸挸㜶㡦㙦㤷戴攷搰㤷晤㡤㔷攳〲ㅦ㌴㝡昱㥥㘵攱㐷㔸づ挹ㅥ㘵㝣昳㡤慣㌷㉤晦㜰㈷㕡搶㜸愰㈰昵㤵戴ㅦ愰㥤扢搳㕣愵㈶てつ㘸㌳搶㤰㈵㐹攳愱㐱扥晢晢〰㙥扥扢㡥摡摥敦晥ㅥ㐰摢扣ㄲ攴㈳㡤敡㕥慥つ捣搶㑣攳㠹扡㌰搶㔱㘷㙣㌰戳㤹扤㠶㙣㍣搱ㅡ㘳ㄴ㠴㤴㉥〵ㄵ㌶㜸攷㍣捡㐸㝦㠸晦扥㜷晥摤摦㌱晤昳扣㈶㐵ㅦ㥡㡣㙢ㄲ㐲㘵ㅡ㐵㥦㕣挵户搲慢㜰㔱摢㝢ㄵ摦搸㘹ㄵ攳㤴㡡扣㙡㘲昸挸㐶挷挶㠹㈸昹扣愹㥥戹㜹㝣ㅥㅤㅦ攷㍡㔵㌱捦挵㘵㝣㠶㈳慤ㅣ㕥㕢愴敦愵愰㥣愷〵愵摢㡡㙥散㌵摤ㄷ㍣ㅥ晢扢㝢ち收㐲㥦ㄱ㜹敤㙢挹㘶㕦扣㤸㝣攳愴挷㌱㈲㈰㕢搹㤵㈴づ㙥愴昶搵〴昸敤㕦戴㕣㥣㘸㐰〲㐵㈸㘰ㄲ㤱〴晥㑡〲㝣ち摦㑦㐹㤸㥣慥晥攴摥㑢㠰㐹㙣ㄲ昸换〹昰㍦㑥ㅤ㙢〲㈷戴愵㐶ㅥ㈷㘱挵㘸㈵つ㘴ㄸ慦搲㥣㑦㝤㔶捤㔳㜲摥愲㐲ㅣ戶㔴㌵㠵愱㡣晡㍡㔲㈵㡥攰ㅥ㐷㠰て㥢㤷㜰㈹〹户㌷㈰㌷搵晦㙦戰㠸换㑡昳㘶㘴攲扢攵㉤挴㠹〳㐳㍥戱㜳挱㕡づ㔰㌱㘴㉤㠶㌸㈴搵昷ㄵ戵㐰扦て慡慤摥挵㥦㥥㘱ぢ戶昶㈳㠹㙦改扣晥搱㥦㍥㤰㌱㤱㐱敤㑢〹㤲㜳㥦㙦㤱㡦㜱ㅤ挸㠱㡢〵㌹ぢ㈵ㄵ㍦㤹攴㠳㐶搶㈶慡ぢ摢挸挶㤲晦㐰㘲㙡㑢晡㌸㜴敤㡢挹㜸㘹愲㌱摥㘰㠷捦㈲ㅢ㠰㜳㔵㡢㐹慥㙤摣㍣㕦戹攷戵㜳㘶晤慡ㄵ捥㠵㉦㌳㍥㠷㑣㤳ㄹ㥦摥㐴㤶愴㜱㍥㈸戲ㅥ晥て〱つ捤戰</t>
  </si>
  <si>
    <t>Decisioneering:7.0.0.0</t>
  </si>
  <si>
    <t>CB_Block_7.0.0.0:1</t>
  </si>
  <si>
    <t>CB Sensitivity</t>
  </si>
  <si>
    <t>Set Probability of enter to 1, change Strength of Invivo</t>
  </si>
  <si>
    <t>Year of entry is still base case uncertainty</t>
  </si>
  <si>
    <t>NPV: Mean</t>
  </si>
  <si>
    <t>Mean: With 28% chance of Failure</t>
  </si>
  <si>
    <t>NPV: Random Entry Date</t>
  </si>
  <si>
    <t>NPV: Guaranteed 2003 Entry</t>
  </si>
  <si>
    <t>f40ddb65-6f0d-4fe3-b8ab-ce3ecceae3dc</t>
  </si>
  <si>
    <t>㜸〱敤㕣摢㜳㈴㔷㜹㥦㙥㘹㐶搳㈳捤慥搸㕤慦㔹㘳㙣㠱㌱㘰㙢ㄱ扢㙢㙦㡣〱戳攸戲搲捡搶慥攴ㅤ敤㍡㕣㥣㐹㙢收戴搴摥改ㅥ愵扢㐷扢攲㘶㔳〱攲㈴〴㐲㥣㔴㈵㔴㐱㔱㔴㔱㈴〵㐵㔵慡挲㍤㈹摥㈹愸捡ぢ㑦昰㐰㕥昲〲㤵㜲㔵晥〰昲晢㝤愷㝢愶㘷㐶搳㤲挷㈶㤱㔳敡昵㝣㍡晤㥤㑢昷㌹摦昵㝣摦㘹攷㡣㕣㉥昷㍢㕣晣换㙢㤴㠵㝢㉢扢㘱愴扣㤹昹㘶愳愱㙡㤱摢昴挳㤹搹㈰戰㜷㔷摣㌰ㅡ㐱㠳㐲搵㐵㝤㤸慦㠶敥挷㔴戱扡愳㠲㄰㡤昲戹㕣戱㘸㤹愸攷㈰晣㑤㈶㌷ㄶ㝢㑤㡣〲㕣㥦㥦㕢摤㜸づ愳㔶愲㘶愰捥㑥摤搴㝤㥦㜸㙣收㤱㤹昷㥣㝦㜴收摣搹愹昹㔶㈳㙡〵敡〹㕦戵愲挰㙥㥣㥤㕡㙢㙤㌴摣摡㔳㙡㜷扤㜹㑢昹㑦愸㡤㜳㡦㙣搸㡦愲昵挵㡢捥攳㡦扦㘷〲て捥慤捣捦慤〵捡〹㕦㤳ㄱ昳㝣摤㐷ㄷ㔴捤攵扣㤴ち㕣㝦㜳㘶㝥づ晦愵摥ㅤ㜷㡦捤㔴戶㤴㡡昸㘰ㄵ㈸扦愶㐲ぢㅤ挷扤搹㌰㙣㜹摢㕣㌸换㕢挴㌴㙢㜶ㄸ攵扤㜹搵㘸㔸㕥㌲㙡搱㕢挵扡㌵散摤〹慦愲晣搰㡤摣ㅤ㌷摡㉤㜸敢ㄸ愸㕥昶㙥㠴敡扡敤㙦慡㙢戶愷昲摥㔲换慤㡦敡㉢㌷昲㡥㘴㠸昴㡢挹攴㘷㘶㐳㙦㝥换づ攴㡤㐲㉥㑢㐶摢挵愰搶摤昶㠱挱攳昲搵攵〹ㅣ昳挱挱敤㔰㜳搳づ摡㉤愷〷户㡣㈷摦晤〶敦ㅥ摣㍥戵㐶摤㝤ㅥㅡ摣㐷㤶戲扢戵㌱ㅥ昳戶慣㈸㈶㘳ㄵ〸挶〸㡡〴㈴愰㔵㈲ㄸ㈷㤸〰㌰㐶晦ㅢㄲ㤲敥挸㉡戳㙡㥢搵つ戳㕡㌳慢㜵戳慡捣慡㘳㔶㌷捤敡㤶㔹㜵捤敡㜳㘶昵ㄶ摡㈴㔷㜱㙣捣㡣慦㙦晦攴晤ぢて摥〹㘶㝦戰昹搳て㝣攱㤷捦㕥㥤㌸㠶㐶㑦挷㉦戵㄰搸户挱㙡ㅤㅥ扥㌰㜳㡥晦昶㤷〹㠸㠴㜳搱㜹捣㌹㝦扥㝥昱㥣晤㠸㥤攷戴㌲㠸摦挵㈸㤳㘸㍢攱㍣攳晡昵收㙤愱摤扤㜳㜶愸㍡ぢ㌷ㅤ搷捤㌵㕢㝥㍤㝣搳摥㤵㤵挸㡥搴㍤扤㜵㥤㐱晡扡㔵㈰㔶㉡㤴攷摤搷摢敤愶摤㘸愹搹㍢慥慥㝥㜳㑦戵户ㄶ㌴㌷〶搷㉥〶敡㑦摡戵㝤㙦㌴ぢ㠵戶㈳㘳昷捤㔲㔷改昷㥡㥡摦㙡㠶捡㤷搷㥢昶搶摣摡㉤ㄵ㔴ㄴ搵愱慡换㔴敦㘲㔵㉣昵搳慢㍥㈶ち㘹慤扦㌵㡤㜵㉥摦㠹㈰捣慡㡥昷摤㔶㐱戴扢㙥㙦㌴搴改慥㈶晡㤹愸㌸搳㠵㕥㙣搶㕡攱㝣搳㡦㠲㘶愳扢㘶戶扥㘳㐳搳搴慦㌶敢㙡㜴㌴㈷㑡〱捡㜶㘴挴㌰㜲てて㤶〵㈱㐴㡡挴ㄴ攴㌷㜶戳摤捣㜵捣づ戳㘸㈸昲愴昹戶㝤〶攳晢㡡㡥挹㤰挰搴㥣㘸㍢昸搰㜷敥㌳㙣㥢㜲扦摦挶愶㜹㌲㥥晤攵ㅤ攵㐷㔷㙣扦摥㔰㐱愶攵㌳昸㐶搶㜱㠰晣换㔰〸〳㔷㡦㘶捥戸㘳散收㙦扢昵㘸慢戰愵摣捤慤〸㌸㔸挷㘲㤱㑢摢㜷㔹㙦〰捡㍡㐱㜰ㄲ愰㔴捡ㄵ㑥戱㔱愱㠴㉢㤷愷㜶捡㤰攵㉥㐵捥㝥㕤戲㍣攱㉣扡㡤㐸㘹愵㝣摣〱㐵戴㔵ㄳ昲㤵挹愲㠱㕤搳〶攳㤴㌳て㉥戵㕤㍦摡敤挸㙤㥦㤴㘸㈶㍡搲〵㠷㑥ㄷ㔰ㄵ㜴敢㠳っ㔹〳搳昴㘸㠳散挶㈹㈶愲ㄸ㘴㔸㜶㡣摣捤㘴㙣㥦愱㈳搰㍥捤㠴㙣㝤㙥戰㡥㈰戳昷㌳㈹㍢つ㤴挷㈳㙤戶㤷ㅦ慦戵搹㕤㔸㌸敢㌴挱摤〴㙦㈴㌸〳㘰晣㈷㌴ㅣ戵ㅣ捡摤㤷昵㈶摣㕢昷ㄲ扣ㄹ〰晡挹愲捥㠹㔵ㄵ㝤愸㠳昸㤱㙣㔷㠶㥦㉣㑥戱㔶㐵昴㡣摢㝥㘶搹ㄳ㐲挷㕥攷攱戰戵愳㘲㘳摦㍥㤸㌷搳搳㈱㐷㘶㌴㑤捦㜵㥦愶改㠵㘰搳㈱敤搶晤攸㙡㑤ㄱ扣〵愰㘴扤㤵㄰挶㠵づ敦挱㍣㝡扡㤴慦ぢ户㐸㍢㐳㐳ㅡ昸㤸㤱戹〵挸㔰㜲㝤摢㤷㈳ㅦ㥡敥攰戴昳扡昷愱捦づ㤶敦㤸攸㍤㜶昳挸敥㌰㔶昴ち扤攸〷㈰㕥挶慦〶摡㤸〷㔱㙤扤㥤攰ㅤ〰㍤㌶㠶扢敦㔷ㅡ㈹㄰户搸㑢㔱敥〴愳㉥攲攵慥敦㙥㉢戱㐰ㄳ捥扡ㅤ㙣慡〸ㄱ㡣攵〵昸挲捤㈰㔰つ㙣㙡敢㠲攰晥攵敥㙥㘴戸ㄸ㌴㍤攲㡦㝣攴昰㜵㘱ㄸ㐶㐷捤㤱㕣㡦㡦㥣攱㙢愶㘲㑥㈹捥愱つ㝥㘴戰㤲㐸㜵敡㘶㉦昶换摥㕦ㅥ㘹㤲㈱㌴挹㐳㔸㔶敢㘱〰㘸〹攳ㄷ〳㌵捡㔹㌶㝢㤷㌴敢昶㔸ㄹ攱换搸㥤昴挴㄰晢昴挸戸づ搸捥㈱㝥㄰㤶扤㡡敢戵㤵挵戸户愶㠲ㅡ㘲ぢ㙥㐳㤵㜴㔸㤶慡收㐸㔷扣㑥㜴挵挸㐸摦㝥㍡㈳扥㈶㝣搲愳㈵㌲愵㍤戳㌲㘳㉦摥㘱㉡㠶㈱愹㔴㌲㐲㐳㙤つ㐴捥㘳摢㈳ㄵ㌳㠴㡡㜹㌷ㄶ捥㍡㐷㜰㥥攰〲㐰晥攷搰㌴〷㕤㜸愶挲挶㜶ㄸ搲慥㔶㜳㐵㤲㐱㐲㠴㍦ㅢ愸慣㉥昲㌱㝦㐰昰ㄸ㐰㡦晢挳〰㘴〶㈳ち挹㔳㡣㈸㘹っ攷愶慢㙥㤳〷㡥㌹㐸㉣捤户挲愸改㌱戳㔴㜶ㄶ㥡搷㥡搱㠲ㅢ㙥㈳ㄳ㜵搲㠹ぢ捦㙣㈹ㅦ摣ㄵ挰昷改挱㌵户户㔵摤㜲㉡捤ㄶ㔴摢昲挲㘱搸㤸㘳㌹攰㑢捡摥摣㌴㜰つ户㍦挶㄰〶㔶㕡攲慤㡣挶ㅥ㈸晡捤㑤摦昱捥㡡慥扢㔱㐳㡤㍢㕡攸㔸㉥㍡㔸㐵㘴づ敡㘳捥晡㔶愰搴㐲搹㔹ち摣㝡挳昵ㄵ㠹〱ㅦ㤳挹扡ㄵ戵㠹㉣挱㕡㤳㌹挰愶㕦㜶搶〳摢て户㙤㈶ㄴ㜷㑦㜴摤㐹㕡㈴敦捣戹㝥㠸挷〸ㄵ㔹㍥敥㔴戶㥡户㤱慤㙤㜹晥㤲扤ㅤㅥち慡㤰改昵㈵愴㌱㑣挳㌴㡤愲㔹ㅣ㤶㍥摣㤰攷㜲㤴扤㔱〲愱㔵㉥捦㤸㜹㠶昵愶㕦ㅦ攷㘸攸愷昳㥤㈶㤰㍤㙡㈳㐷㌲戵㌰㈵搵㝡㥣㝤摥ぢ㜰㘵改挶㜲㈷㌳昷㉡昲搵㜹挶昸㌳㌴扣㌰㐵㍢つ挲〸摤㌱捤㈸挴㤱㙦㈰㝦愰㌷敦㝡㤹慦攴㐸ㅢ昲摥戱㑥㜱ㄱ㜹愴〹㘷挵摥㔰つ㘴愳㍤㍢㍡愶㙦攸挴㝡㜶㈳㡣敢收㥢㥥㘷㤳戱挸㤴㤵㥡㑤晥㥤㙤㐵捤慢慥㙦㌹〰挲㝤㌱捡扥〳㤴㝤㐷㔰ㄳ捥㜵㈶〶愵捣戱㥡㥢㜶攰㐶㕢㥥㕢㉢昲㠶挹扢㐳挱㤱㄰㜱敡摤攴㑡㌴挶㔴㡦㉦㝦〳づ㕢㌸〳㘲捦㐰㡢㜲改㐸㝣昰慤㘹ㄴ昰捦ㄸ㌲慣〴昵㈲㜱㔲敢晤ㄸ㉤㉦攷㈲愰㜰攴㝡㌹㌹㝤昱昲昳挰㘸ㄵ㐴慡㘷戰〸㘲㠲㈹ㄵ捦〰㜷挱戹攱扢ㄱ愸㐷㡡㉤扡搱㐲〸㤲〳愰㈸㥢摢㝢㠴慡愹㑥搳㙤㥢㜰㝦㝦㔵㤷㤱戸慦扦㍥㙤㌵摥戶㐷戵戶㈷㈹㌳戲㕦㈳戱㉢㝢扣攳㘱㌲㌴㠶㤸敤挴搶ㄸ㔹㐱搳捥扡㔳㠷扣ち戳㈴㍣㤳戳㍥㈰㡣㠲㐷㤷㑡搶㈵㤴ㄹ戸㘵搴㍥㥢㐵㔲㌹ㅢ㝡〱㈵㕡㉡㡤㉢挷㐹挱㘵ㅣ㍣愹慢㔲㝣〷ㄹ㍦ㄶㄷ㔷㕢㔱㔷㡤㝤攷㘴㕣㌳摢㘸慣晡昰ㄳ㙡㜶㔰㍦㈴㘲㡤戹㘹ㅢ㈳ㄲ㍡慣晤挷㈸戸㔲挲ㄸ㡢㈲ㄳ㈳ㄹ㤱㘰㠸㈲〴㉣㤵㔳愵㝦㔶收㔲户搱㐵摥㕤㔵戶㉦ㄴ愸㐴昵〵戵㈳㡥㔸挷㤷㍦㈹ㅤ摡晢㐵搱愵㤶㌳扢ㄱ挲愸㐷搴攵㜱㐹㠴摣㜲慥㌳㌰㠵㘳っ㔰扤㜱㘹慤ㄶ㈱戹摢ㅥ㠰㝢㠳挳㐳ㅤ慣㠸㑥㥥搰㍦愳ㄶ㉤㘴㌰㙥昷㈴㈸㍦㐳㔲ㄴ捡搴㤱敢扦㉥ㄹ㕦晥〷㕥晦㜴㈹㤷ㄴ㘲㔷㡦〹慦っ晦〱挴㑤攷㈶㈹㐵㈷㤳㤴戹搶㙥愲戸㈶ㄲㅣ㥤㡣㌲㥤扥㈰挲㌹ㅥ㘶戳㡥㔳㙣ㅡ㌸攵ㄶ戹戰愸㡤摤㘳捥戲㕦㙢戴敡㑡捣㜱愲慦挵㉡ㅦち㝡挹〱㐰㉤㑤ㄹ敢ㄲ㉦捡㌲㌶㔳㥣㌲㠹㌴扣攷㙤㝤㄰摤㐵搱㘱っ㙤晥㤸㠲捣〸捣㐹㑡慣敦愴〲㍤挴ㄳ㥤㈳っ㜲㝣づ㉡慤て㐵㕤戶㠲ㄳ㜹敤㍣戲㐸㕢慡搹㑡㜳愵㐹慦㍤㠵扡攲㙡搴愱愰ㄱ收愹ㄵ㕥愱〰㠷㘴㐸改攰㈰搰㜶昲㈷昷昲昳昱㕦ㄸㄷ愱㠰挱㉣㉦昷㐱㌹慣㉡〴㠹㉥户搹昱扢つ收㝦改㝢㕢㜳〰〶ㄳ挱㜴㙡搱㔲㍢㌹ぢ㈸敦敦攴摣㡦㔶ㄹ㌹搲㜴㍡㤵㔹捡㤳〸搹㠳㘸㤰㈶㙥愵搷㥢㌰㐲搱㈹㌹ㅡ㤶㥣㑥㥣昶戰〹㙡〶愷㝢㤰㙢㜶㠴〳㌰晥㤹ㅥ昴㙣扤㑥㤷ㄷㄱ扡㐳㐱㔵ㅣ摥搰㉥改愹㥥㘳㔹㌲㈷晡㜸て昴㔴挴挷〵㉦㉣捣㕣戱愳摡㔶㈵摡搵㐷户㠶㘵㠹晣㡦ㄱ㤱搸昳改昴㥢㐷㝤ㅥ㐵摤攱摡㤷㙥昹捤摢扥扣㔷㍥攴戹㍦㝡戲搶搸ㄸ㕦戲㤴晢ㅤ晥挹㘵收昲㍦挲㠸〷㜹㙤づ搰〹㤱㜰ㅣ㕥㐶挹㕡挲ㅦ㝡㍢㔳昸㥢挱㉢昰攱摢㘷〷挸㉢愷㝡㜸㐵㤴挱ㄱ戳昸㥢慦ㄹ戳ㄸ㍦〰㘹挹㌰㈰㜸㜲㑣挴捣ㄹ摦挷つ㠹づㅡ㠰㜰搶㤳㠴㈰摦㕢昰㌷㠳㝣愲搰攳挳ㅥ㍣ㅡ昲晦㠷㔲㠹㔴敦㈹㔶晦ぢ㐲㙤㝣ㄷ挴㄰㌲㠱㈶㙤戹㌴晥㈵㐵㈶㐸搹㔵㑤㈶㠳㠷㐲㐴㤶慦挵〵摥攴㤹慣㝤㐵㘹㜱捥敢㘸㐳晡㝢㍦晥晢㝦戸㈱㕤〳㠵㜹㠹扦㠶挴摢㠳㈸户摤〵戳捦㕤㘰㉡㕦摣㠵愷搹㠷㌹㝤敤㉥挴㌱㤱ち㄰晢扢ぢ捣昴㘵㌸㠵愹挴㙢㉡捣挱摤搸㘹㡦昱戲㉢㌸㠶慢㐲㘴昷㘱挰挲㜹㐴愸敥敥㐷慦搹㠱敤㥤ㄱ晣㔲愰㘰搸㠲㜵㥣敢㤶㉥散㜱捦㥥㌵搲㘹㡦搸㐵ㄲ㜳㍦㡡慦ㅣ散㌴㍢㈸愵㉦ㅤ捣㌷㡡㐶攱㔵㐴㑥っ敥㈱㜲ㅦ㍦昵㥤愵晦昸搸㘷㉥昱散㕡捣慢昹㠷㔱ㅥ㈶㠱㑦扦〲㈹摥搴戱㤱扢昸㤹捥㔵㝣慥攴㙥㌷搴㥣ㅤ㠸㐷ㄴ㕡㕥㔲搴㡣㤷㘲㑣捤㝣㠷挱摤挴㈹〸敤㙥捥昴㠴㍦攵㌳㈷〹ㄹ捥愴㕥㕣㘲㝣㐹ㄲ搱ㄸ㘸捣㠶昴㍣昳摦㠶㌹㝡㠵㉦搲敤㌱㜲〷捡换㌰扥㤵搸㍢㡤挸攵㉥挲愲改㙤愵挱㐳〰㠹㤶㐲㌶㠲ㅣ㤲摥搴昰㜸㠰㘸愹㥢㈸攴㤹昵换挸戳昵㈶㝣ㄹㅢ㌸㔲〲慡㝤〴㜰挸㑦㕡戰㡡愰㘲ㄲ㥢ㅦ㜶㜷换㔰㐰㘲㥡㤸戸ㄵ㥦收ㄹㄴ㘴㈳㐳挴昹〴晢㠷㈸㈴㔷㥥㍢摣〳㠷愶昸㤰戲愷搳㜰㕡戰昳ㅥ攳㙥㈵敦戲摦挲㌹㄰搸㤹㠲ㄸっ晦〴搱搸㥣㑡挶㑥㌷㉤㘹ㄴ攱㜱㕤㙣㜷ㅡ㡦慢㘰戳晣㌳搸愱㈲ㄵ挸敦㠶㔸㍦摤ㄹ晡慥摥ㅡ摡㌸㝦っㄳ攴て晥搷㝤ㄹ㠲㡤愷㔲㘲愰㘱て搴慡愸て㡢㝦〸㕤㌸改㥣㘱㜵㡡㜲㙦㌰㘳㥤㐸搶㐸扦晤㘷㉥㕢㈴敢挳散捤愴㜶㤷晤晦㈸㄰晢摡㝦攳㜱昶挵捦㝡㌶㉥㠸㜳捡㝣捡扥㈹ㅣ慥〸愲摣㐸收挸㈶搹㤲㈲ㄳ攰扡㔴挱㘷慣扡㕡㌴㌸㘲㘰愳扤〷㈵摡㝤改摢㡥て㔴㠰捣ㄵ攵扦づㄵ㌴戰㝦户摥攲㘸扣ち㔵㠰㔳㔷摤㕡搰っ㥢㑥㌴㔵㐱ち㜸㡡㕦愲㌹昰㜹㘶㡤慦昵㉡戵〷戰ㄲㄳ㌶晡慣慣㐲㘱㕦㔳搱㙢㤳㤹㘴㥥攱㘰㜹つ㝥㤳㌴㤹㑡㌶搱㌶㠴㙦㜰㥥㙥搹つ㝣挶扡㡡愸㘷㐴搴愱㌰㜵㍡昶摣㝢㕡㠳ぢ㠷昳㕡㑦㈱㌲愴ㅡ㌳㐸㤵挹ㄴ㍥昲㉣㔷戵㜷つ扡摢挶㜳ぢ搹㜲戸攸㕢㈹晦㔵㔰昴㘰㑦改㘶ㄸ㍥㤳㕦㈷敢㈸摤㈵㤴㔸㙦搵〰攸攳昰㤷晦㈰挰挱㠳户散㝦ㄲ㝣ㅦ㝦敡捤㈰搹㜴〳愱戵〳攴挶敢攸㙡㐸〴㄰〵㑢昱㉥昹㉤愰㐰搱㌴扥㡣㠹㔲㈰㔰捥ㄵ㌶〱〶㜳昹摦敦挵攵挶ㄲ㐷挱捦㜲㌹㐲晣㌳㥥㑣戰捦愵戱摣挷㑡摢㕢㈹散㈴㌷戳搴〰㔶〳愰㍣㘲㜰昳㐲㑥㉦ㄹ㉦攱㠹愴㐴㘷㐵㘵㠳挲戶㍥㐰㜲ㄹ摣愰挸㙣扥㠴挶敤搹㙣〳㍢㜸㌶㕦摣㜳㌶㜴㉤攴つ搳攳㑦㈶愶挹ち㔱㙤㐵〴㉤㠲ㅤ㠰挹挴㐲ㅤ愷搲攵㍣ち㍡㠹昱㐳㔲ㅦ搷扦挷㝦㝦㝤改攷㍦攳昵摢㑢㠶愸㔹㔴㜵捦㠲㙡㔶㘶昱㘲㝡ㄶ扢挰づ㥥挵攷昶㥡挵㈴㌵戰慣攸挷㔱㈸㡦㑣㤲晤ㄸ户戱㍥㐱昰㐹㠲㑦ㄱ㍣㑦昰〲挱愷〱捡愶㔱挷㥦晥改㤳㜳㘴戸㍦㘵慢㤱㐹㔲㕡㠶晢っち搶㘷〹㍥㐷昰㘷〴㉦ㄲ晣㌹㐰搹㥣㈴昱愵攱㕦㄰昹㤷〴㥦㈷昸㉢㠲㉦㄰㝣ㄱ〰つ挹て搲昰慦㠹晣ㄲ挱摦㄰扣㐴昰户〴㝦〷㔰㌶昳㘴㤱昷つ戶㥣㜴㡣㤳㡦㝥㤱〴改晡扡昷㌲扥搶摤㘵㘶㝦〴晦慢㠲扣㤸昹㔱昳扤挳㡤㤵戸摡戴搲昹攷㐰㠳㔷㌱づ搷扢ㄳ㕢攵㠸昷攰㔷㌴㡣挹㠴〷昳㘴扢㡣捦戶挴搷攵ㄱ㔷㉥㘱㐱〷搹ぢ摡挳㈹㝡㜱㜴晤㔰㘸晡㌸㉦㌲搰㍣ㄷ㠶㍣扤㘱戸㠹ㄸ㕣戹ㄲ挷㌶㜳㘶㥣㑢㠴ㄸ㙡㘵㑣戱攵㐲ㅡ㕢㐹攳㝦晥㕥㈷攴㠶ち㕣㤰㔵摤㤸攲㉤㡤㌷㤳挶ㄷ昰扤㥤戴挱挸晡晡㜵搲㤸㙡㐰ㅡ㍢㐹攳摦㕣㌸搳㙥㥣㐸扤ㅥ㌹㑦㤱捣搸户挸㑥㉥昵敤㍤〳㈴㜹㠷扥搰戸愳搱攴㍤㌹ㄲ搰㄰㙦㘸〲〷㝤〲㝣晤扥㠲㔳㙢㌸摥〳㤳愹晦㈷ㄸ换㌸捤戶㘰㐷㌶㍥㙥摦挱㈱㠲挰㤲㍢㜶㉥㌸慢〱㄰㘳捥㜲㠸晤㜱晤㔰戱〸㕣扢㔱扤扥晢㈴㕢㌲戶〱㥤昵㐸㤲㥦㈶捦〷つ攷ち㐸挲㙣搴愸㈷㤴捤扤搰攱ㄹ敢㉢㈰づ愲㙢㠰㉣㤴㜴㜲㡤㘷搰㜳〶㌵㉤㤵㤵㘱愳㈷㌵㠴搸㌰㠳扡㔷搰㝦ㅣ愳改㤵ㄷ捤ㄱ㠳晡㔸㉡慡㜱挵㘹㈰㑡〶㌵戴愰晦㈸㐶昳戸㐳挹㜸㈱㐱㍦ㅢ愳摦㈹㘸㙡㜱㘹晤搱ㄸ晤㤰愰愹戶挹㜶㠵㙦〰ㅣ㑦晥㡦㈷㔳㍢ㄲ㙡㌳㡤て愳戱㠴愰搳㕣㙢㝤㤳ㅤ晥ㄱ㘰〴搱㝦㈳收昹敥㌹㔲晤换攳㙥挶㡦搳㜳晣㙣㠲扥ㄱ愳㌹挷㤲㐱ㄳ㈱慤搷㘳戴㥥㈱㡤㠶愰㉢㌱㕡捦昰挵〴㝤㍤㐶敢ㄹ搲戰㐸敢愷㘳戴㥥㈱敤㡢愰搷㘲戴㝥ㄳ㕡ㅣ㐱慦挶㘸晤㈶㥦㑦搰搷㘲戴㝥ㄳ㕡㈵㘹㝤㌵㐶敢㌷愱㥤ㄲ昴㑡㡣搶㙦㐲换㈵攸愷㘲戴㝥ㄳㅡ㌰㐱㍦ㄹ愳昵㥢搰愴〹㝡㌹㐶敢㌷愱㤱ㄳ㌴搴㤶㜰㠹㝥㤳㤷ㄲ昴㔲㡣搶㙦㐲㐳㈸慤ㄷ㘳戴㝥ㄳ㥡㐶㐱㕦㡥搱昲㈶㜹㌲攷㠱愵㠴㍣㍣愴㤷昹慦攸㙡㤰㕢昸㐰敢摦㜸㈷㈸摥㈵ㄶっ攵㥣㈱㔵扤搸昱晦〱挶〳昴㜹</t>
  </si>
  <si>
    <t>be866d3e-4830-4240-81d9-1019a113421b</t>
  </si>
  <si>
    <t>㜸〱捤㕡㝢㜰㕣搷㔹扦㘷戵昷㙡捦㙡㔷㕡摢㐹愸㤳㌴㔱ㄳ愷㈹挸搵搸㜱㍣㠹㤳扡戶ㅥ㤶慤㠹㙣㈹㤲散〰㙤搸㕣敤㥥㉢㕤晢㍥搴㝢敦捡㔲㠷愹搳挹㔰㘶㈸㈵㐳晦㠱㜶㜸っ挳㔰愶ㄴ㈸㔰㘸愱搰㔰㕥〳㠴㤴㌶扣换愳㤴㐷㘹㠱づ㘳㍡昰〷㝦㠵摦敦摣扢㑦慤㘴㐷㜵㘷㝣㜶昶摢敦㥣昳㥤挷晤㕥攷㍢摦㕤㐳ㄸ㠶昱ㅡち㝦㔹昲㐴敥㕤摡㡡ㄳ攵㡦㑦㠵㥥愷㙡㠹ㅢ〶昱昸㐴ㄴ搹㕢㜳㙥㥣っ㠰挰慡扡攸㡦捤㙡散扥㕢ㄵ慡ㅢ㉡㡡㐱㘴ㅡ㐶愱㈰㜳攸㙦㝥㉢㑤㐴㜲㤴捣〳㤴㐰㘵㉣㑥㑤捥慦㕣挶搴㑢㐹ㄸ愹挳愳㤷搲〹㑥㍥㌶㝥㙣晣昱愳㡦㡥ㅦ㌹㍣㍡搵昰㤲㐶愴㑥〶慡㤱㐴戶㜷㜸㜴愱戱攲戹戵愷搴搶㜲㜸㐵〵㈷搵捡㤱㘳㉢昶愳愰㍥㝥摣㌹㜱攲昱㤲㠵㜹攷愶㈶ㄷ㈲攵挴户㘶挶㐱捥㌸㍦㌵㌹㝥㐱㈵户㘶挶〲㘶㍣㍦㌵㌹ㅤ晡戶ㅢ摣㤲㈹㑤㌲昶搸戴慡戹㤴㠰㔲㤱ㅢ慣㡥㘳换㕤っ㐶敤戱昱ㄹ㜰扡㘶挷挹㤴昲扣㐵攵昰攱㑡㍥戹愵㈲ㄵ搴㔴㍣散㥦搹慣㈹㉦敢㡥ぢ晥㈵㍢扡㘰晢㉡㑦㘴挴㑦攵㌵㕢㔷㐱攲㈶㕢㘵晦㘲慣ㄶ敤㘰㔵㤱挴昴捦㌶摣㝡㍥㉦昲㜹㘳攰攱㝥㥢搱㔲ㄹ㥦㠹㙡㔳㙢㜶㤴攸ㅡ攵㜵戴ㅦ㙤㠷㘶攸㡤㜷㙤㡢摡㌳摡㌳㡡㈲㕡㜲晤愷㔴ㄴ㈸㡦㡢昰搹挶㝡㠸㌴㑦㔲挶户㤸搳㝣ㅡ㡡㐵っ㘵㑡捦㐷攱㉡㔲ㄲㄴ〱慣㈱㠰㠱ぢぢ㤷㘴㠹㑤㘵〰㤱晦〶㡣愶㜳〸㘹㜲㔵㍢㔷㕤挹㔵㙢戹㙡㍤㔷㔵戹慡㤳慢慥收慡㙢戹慡㥢慢㕥捥㔵慦㠰愶㔹ち㠳㠳戹慣㥣昸摥㉦㝤昰搰㡢㕦㍢昷㤱ㅦぢ㑦晥捥晦㉣㝤㕥搰㑥戴挱㡣〰㤱ㄵ〰㙢ㅦ㐰㜱㌶搸㜰㌷挲搱戹挵㌳㜲㍦㝢づ〰〸昱㜵散㠴扢㔹㐹㜲昷晣搲㙢慦捥扣㜸㜰㜸挳晢晤晦㥤㉣摤㠹敥愷戳愷㥡㡥散慢㔰㡤戶捥㍤㌲㝥㠴㥦ㅢㅢㅡ散捣㌹敥㍣收ㅣ㍤㕡㍦㝥挴㍥㘶㥢攴换捤ち昹づ搰㤶㥣㘷摣愰ㅥ㕥搵㔲㉦㌹㌳慥㤷愸㐸㔷㐶ㅣ晣愴㥡慢敢㘵攷捣㈶㡣扤㤶㉡挸ㅤ捥㤴㡡ㄲㄸ㑡戲搵搶㥡㝢㈷敤㔸戵慢㘳搹摣㤳㘱㈳愸挷昷昴敦㕣㑡散㐴摤摤摢搷㥥㘴摢戰㈵㤸㤱㡡昵㤶敥敢ㅤ㜶挹昶ㅡ㙡㘲搳㑤扢摦搸搳つ㠳ち㔷㜶敥㥤㠹搴扢㕡扤摢㜶㌴〱㔷扢愱攷摥昶㤴㘹㔷扡慦搱愹戵㌰㔶㠱摥摥㤸扦攰搶慥愸㘸㐹搱㔱慢扡㝥搴㍢搹㤵㔹昵搸㝣㠰〷㠵㥤搶ㅦ攸㙣㈵愳㔵㔰㔷㜵散㜷ㅤ㕣摥㕡戶㔷㍣㜵㔷ㄷ㐹扡㈶㍡づ㜶㌵捦㠴戵㐶㍣ㄵ〶㐹ㄴ㝡摤㍤ㄳ昵つㅢ㥥愴㝥㍥慣慢扣㉥㐶ち㠵㌱㌰㈰㠴昱㤶㝥㈶挹戹㘳ㅡ㙤㠷㤲搰㌵散㑥摣愱㐴㈴敥㙢散慤㤹㠱㜴㈸ㄹ改扦㝤搷㥤㜴㉡㈱愹㡦散㑡摤㐷㐹㌹攸つ摤㠶㌷扥〸昹㐰づ㥥愲㔵收づ敤㍣㘵㕢㉦㙦戰搳づ愹昰㕣㈶昵㉥㑣搳搳戶㜴敦㕢㑢㥣换ㅤ挸㥥晥捣〶捥㡢㜳㜶㔰昷㔴戴㙢㔴㈱戸㈳㜹ㄷ挱户ㄱ扣㠱攰㈰挱摤〰收㔷攰摦㜶攴㈸摤愵搸ㄴ㕢收㔵户㥥慣㔹㙢捡㕤㕤㑢搰㠶㘸愴㔰㈰扢㕦挶昷ㅡ扥㙦㐶㌸昲㈲〳ㅣ㜹㉦挱ㅢ〹敥〳㈸ㄶつ敢㝥晣ㅡ㔶㔱㡥昲攷㑤〴愹㡥ㄵ㠵挹㌳攰昵㥦㔴っ㝤愴㍥ㄸㄱ戳挴愶㡦昳㌷ㅥㄸ攸挷㠴㜳㜶扣㤶搰晥㜶敤搴㘷搲〳㥣昴㐱㠰搲㈱㠰戹㜳捡㠳昵摥㥡㜰挷攴攱㜶挳愳㤵攷捥㕤晥搲㔶㔰㕢㡢挲〰搱摦戴㥤搸ㄳ㌵挴て戱戰㉤㝦㉥㥣㙡㈴㤶㝦捥挵㑦挹㕦㔴敢捡㑥愶攰㥢㤳戲㍦㠷搸㐳㍢捦搹晡愶改愷㘱挳戴㡡㙢㤲昱挵㉣㝣搱愶〵っ捥戵攴搳扢愸捤㠴㔳て晡ぢ㌶攲㤳㐴㠲㘸㑣㡦㑡㌱㡥㉣敢戶收攸㘲㔶挳っㄵ㡤㜶捣㌲愴ㅢ搲㤹っ慡ぢ㡥㑤ㅣ戱昹っ昶㥡捤挵挴昵攲昱㡣戹攳搳㈱㈲㑦愵攳㕦㌲摤戲愰㔵搶慥愲敡戵㙥〶㈸昳戵㤵㜴㕡㙣攵㙣ㄴ㌶搶ㄹ愴摣慡㜹㌸㤷㈱ㅦ〲昸挹晦晥戹㈷ㅦ晡昱㡦扦㤶晤㕥㠳摤攸㘲扤ㄹ㥤㡣㘱慣㠷㐹换㌶晥戲挸户〰ㄴ㈵〹㈴㍢户昷㤹っ㜹晡晡搸ㅤ〲㉡敡㙡挹挷㈳㉦㐷㑡㐷㠸〵㕤搹㕡㔷㘵晦㤹㌰扡戲ㄲ㠶㔷愸〱挳扡ㄶ慦㈹㤵㌰散ㅡ捡愲㑣攲㐲㠸㠱㠱慥〰慢㈳㍥㘳挰㘶ㅤ〶㈸㑦㜸摥㘸㜳挶搸㝡㉢㥡〶㜰㤶㔸攳㐰づ捣戸慢戸㐱挴愳㐷ㅦㄹ挵㤵㘲㝣搳㡢㌷挵慢㜸㍡〶㑢て扦㘹散㈷㤲㔷晥㙦晥ㄷ㍦昱慢㥦㜹攱㠹攷ㄷ挵ㄷ戲㡥㙤挱㤸㡥挱㌰㥤㍣㑡昰〸挱㌱㠲㐷〹㡥〳㠸㤷㌱㤴づ㡡慥收慢搰慢戶㥢㜹㡣㌴㡦ㄳ㥣〰㠰㥢㤱㜴㌳昰㌲㑦昲攷㙤〰㈳捤戰㝣㌴㍤晦㡡㐲㌰摥愳换㤱㈷〹摥づ㈰㘸㜵㌴㑦㐳㥥〲搸㔱挶愷搱搹ㄹ㈴㙥㤳收㈴〹㈴挹戶㑢㕡昷〹㠶㤴㤴戶㈴㜷㈵昹㈹挹㑢昱愹㡣㍤摢昸昶挹慣愳㌷晡㌴改换㝢つ㑢〷攱慤㜳戹攳挴ㅦ〶戱攵㕣っ摣㈴ㅥ㜲㈶ㅡ㐹㌸攳㈶搳㜱㔲㜲〰㠰敡㈱㜷敢㈳慣㘳搰㤸㜳挹㔵㔷㤷愱㔵昷㙦敦挲晤㘴慡ㄱ㈷愱昶ㄹ昷㙤敦㥦づ㉦㠴挹戴ㅢ慦㝢昶搶愱㍥摤㘹捦㌳㙢㉡㐰㑣ㄵ㈱戴扡ㄱ㔱戸扥慥敡㝤昶戸ㄴ㌶愲㥡㥡㥤扥ㅤ愲㌲㤱㍡㍦〳愶〵搷㈷ㅥ摡㌹ち改攰㍢㑦收ㅣ捣㔱散敤㔰户㥥攲昸㐳攷つ㌹〷挴挰戲㌰〴㜹ㅥ㈸散挱攴㘱扦扢㤶㜴㠴㝡扣㘳ㄵㅤ㐸㌶㙤㉢㘷㜷㠹搹㈰㜶敢慡㤸搵捥扢挱㜰㠶捥㌷㤲慥ㅥ㝢昳㐰搶〳户㌱ㅦ㐰晡㌵㍢慡摦づ㠲挱㠳愱愴㔲ㄱㄶ㍥㝢攳㌵㜸慢换昵㤶㜳愷扤㕦㐰ㅢ㜹捤㤸慡慦ㄷ㙦㔹㈴㤰㡥㐸㤹㥥慦㑣㜶户㥡ぢ慣㥤㔷㜶愰愵戰㤴搴愷搵挶戰愶㔰搰㜱㘴〶㍣㜵愰扢慡㑦㜴改㑣慣挴愱搷㐸搴㜰ぢ搳戶㉥㥤㐵攵搹扣昵㤴㕡搸㐲㉤挱扤戰㌵ㅦ㙦㌴户㡦㠴挰㤱㝣㈶㈵愱攵㘴敤愲扣摤て㐱㌳摡扢㔴ㅤ㕤晥敢㤴昸昰㠷㔸㍥㝡捡㘸㈲㐵ㄶ挳㘴慣㝣昳搷ㅡ㕡搲㠱收㙤㍢㜵㜲摡㝦㤵㥡㙤扣㔱㤴ㅤ敤晡㤰㌶㘰㔲㘸㠴愶攳㈱㔳㤷戸㌵摢昳戶㠶㥤搹愰收㌵敡㙡捥㕥㔱㕥搳㙤㠷㤱㝦㥢挸㑢㘷㌲㔳㔹敤挲㤷散慥㌷㡢㜴㘶昳ㄲ戵㘷㑦㘷挸㜹戰㔵ㅦ昱㤸㈳ㄵぢ㙦㉦慦晢晥挸搳㝦㝦㍢晢愱昳㙣㜰㙢摢㥡攸捦ㄸ㔶户慥愰摡摡㍡挸收挲戹㄰改㠱㝡㐷搳㌹㌷㙤扡㙤㙣㑡㡢挸戲慣扤㥥㉦攰㤵㘱㥣㝥敥戴晥㌵慥㕦晢扥㡦つ㥦㔸昸挶㑢愷㜸捣搰㌰㜸搵敢つ挸㍢攲㄰㝤昴㙢〷挸戸㙢㠴摥㉢㡤ㅢ㤶摤挴㔳㐳㡥敥搷㜸㠱收㐰㙥づ㍡换㙢㠸㙢愷换捥搹挸慤㝢㙥愰ㄸ㠳㈰㕤挵摣收㥣㕡㐵㘲㘵㈱㡣㕤收捤换捥㜲㘴〷昱㍡敦㌰戵慤晤㕤㌵㉤㉣搳㤹㜴〳ㄸ㑦扡㈶昱ㄱ㘷㘹㉤扣㡡搴㝢挳て捥摡敢昱㙤㈱愸散㕣〱㠷㔲㡢捡㠹㕣㑥ㄴ㜲㠵扤㥥㔳搶搳㥣ち搷ㄱ〶〴〶㠳敡ㅣ㐱㈶㌲㕥捣㜷戱㔹㑡㉢㑢㙦搱㘶戹户慥㑣㜶摦㑢㜶敢晤〵晤戰㕣攴㤸㈵㠰㜳㘷㉦捥戶㤳愲摦挴晢〷㤳㠹㠴㕤づ〳慤ㅣ慤晣ぢ慦ち挳愹挲戰㡤晡㈳戵摣㔹敢㔵挲愲愳㘹愸㡦㌸㍦㐹㑥㜴〶㤷攴ㄲ捣ㅦ捥ㄷ㜷〸㜸摤攱戴挲㤸捥户扤㌸敢㥢ち㝤摦愶㠲㔱㌹㤷攰戹㔵㐱〷搸昰㈷搲〱搰㕡㤸㌵搹㥢㘸戲㌷㜵ㄳづ㘴收㔴㌵捥戹挲㔵㍢㜲㤳㌵摦慤ㄵ㔸㘱摥昳戶搰㑣㈸㤰扥搰㠳愱㉣㕡㍤ㄱ慤昶㈶㌲搲扢㌷㠴㍤㡥ぢ〴㔹㐷攱㐳㝦㜳晡ㄴㄷ㝢㑣㔸㐱㜹㈵挳㕢㜹ㄱ挰捣〱㘰㐲㐰㤴敢捤㔷㙡搷慦愱㐵扢㈲㌱㡡㜶㜶㑢愸扤㐶㔸挹㍦〰戰㙢㍡㠱户晢攲㕣㘸搷㘷㤰ㅡて愳挱散㙤㔹〱愲愵㘳㠹㉡㑣㈰㑤㈱改㡡㘴敥〶㈲攱愸挰㠶㈵㈴㘷昲㑣㍤㔹愹っ挹ㅢ挳㌴㠷ち晤搶㥡㙤捥㜵㈸扢㘵㜷扥晡㥢摤㌶晦搷㥦㝥㥣ㄷ㔱㍣ㄶ〳〹昹っ挱㜷〲〸愶愶昸㍣㍤〴摦㐵㠲敦〶㌰㤹愳攸戵㤲ㅤ搳㉤㝣〷㘲晡㑣〳ㄵ㝣㍥づ〲づぢ挹㈱愴㤳挰ㄲ㙢愸挰㜴㡣㝣〷挰攷㕥㜹㠵㤷㘵㐳㌰㤵搱㕣㥦㙡㤱㙤昰㥤㐰攵戳㈴攰㈵㕥㘷ㄹ㜹ㄱ㌷㘴㤵㌰扤㤲昰戰㄰㜴㐲扣㤲㌴㑢㠷ㄴ㌳ㄹ昲敥捦㐰㥡昲扢㔱㔰㈶㤸㈳㘰㘰㘶挸攷〸戸㘶㌳㌲㄰㑣ㅤ㌰㍡㐸㑢㌳㘲扦㝥㉤慢㥦㙡㉡つ㜳〸㍣挳っ㙢〵愰攳㝡慦户搰攳㍡〵㤳つ㜴㥦戲〶㈰㤸㜵愰㕦挲㘶昵攲㔲〱㑦昵㤴愹㉦㤶㡥㈷㐴㑢慡愷捣㑥戰㕢㍡ㄹ挲㡡㈰㠷㥢扣〵摡攴敤㉡㔰戹〶㈰㤸慡攸㐳攰㤲攰㌲〹昰㑣〶ㄵ㐰㕥〱㘸挹㙣ㄲ㤵收㌰㈶㡥㌲㤹㜹㈴昴〱㑣摥ㅢ㙦敥慡㑡㑢愹㜴攴て攸㔷攳㝤捥搳つ摢挳㑢换㜹㐴戰〹㥢㙥〷挷㤵㑦敦ㄱ扤㉦搲扡摦㘵攲ㄶ慥ㅦ攱ㅤ捦昲挹㝡㜹搰㑤㥢㍤㕢㑣捡扤摤㌳㡡收〷㤱捣戹戹㔵愸ㄱ㠳ㅢ㑣搷㔶慢㐶㠱㙢搲㔸㔳昵攱摤㕥慢㑦〸㈴㠷㉦㉤㔱昰ㄶ慡㕢搷㌳㠴ㄵ㤳ㄱ昳㉥㐷㝤㑦㜸捥㈱〷摡慥㠹㠷搰㤸挷晦㈴昴昳㘹摤㈷晥扢戸㉡㡦㝤扤㠷〸〸㜷挶㉢慥㐹攷㝤挳昳㐲㝢ㄳ㐷㥦ㅣ挹㤶㠷搳㥡㈸㜳㤸㈹㐶昷㠴っ〴摡戰扤㌰挲攵㈳摦晢扥愲㌵㤶㠷晦搰ㅤ㍤敦㠷昴㌰昶昰㘰㌲㍦〰㐱散㌸㥥㑦搰收㍤挷戰㔸㝣攵㜱挷㜹户ㄶ㠵㜱攸㈴愳㑢㠸㍢㐷昹挶㄰㐶㝣㘴挲㝣㍦㘶散扢㈶ㅦ㉣ㅦ昰㉤扥ㄶ㘷昱㑡㄰㕥つ昴㙥捣㤸㉦㑥㌵扦〶〷戹っ敦㈵扡㍣〸㉥㔶㜸㠸㌱㘶㤶ㅢ〰攵㤱ち㑦〱㤶ち㑦〲㤶ち摤㍥㑢㠵慥㥦㘵㠴捥㥡戳㌰〸扢愵愵㐲ㄷ㑦ㄵ戴慥〲散㥢㥡慣㜶晦㘱挱摡㐴㜳〹捤晡㌰㕣挴㍢㐷㙢ぢ㉤挳㘸改〸㈷㉢㍣㈳㌸㡢㝣㌷〱㜷慡晦〶㈰慡挰攸㠶㡡攲〵昰㤱㘶搲㔶昷攷搰慥㉦㝥敦〱㈲㙡〴昸㑡㍡㜲㈲㈴ㄴ昴扢ㄷ㠹㍣㡦愱ㄴ㉥㜰挳㝡㉦挰㡥ㄲㄳ敦〱ㄹ愵搶捤㜵扡㘴捤昵ㄷ㠰㠰敢慢昸㘱愹搰〵戳㔴攸㙦㔹㉡㤷搳㕦㘳㠴敥昶㕢挳㜵㍡㘹㍥愰㈴搷㈵㜹㉣挹搶ち晤戶㙥晦㝥㌶改晤搲搴㉡㈱〱㥢㝥㠰攰晤〰攵攱捡㝡戳昱〷㔹ㅦㄱ摡㔴搹晦〱〰ㄶ扡㤷ち㑤㔶て晤㈱㈰昲㐵㠰昲戰㐹搵㝢㜲攷㉣㘶㠷㘸挷攰㑡扡摥㜸㥦挱ㅢ散㉤晡㠰〱〴㐹愶㔶㡢㝣敥㠹扤捤㐵㈷㑤㤵收搷㕣㠷捣扥㠹㜹愸㌳㙤敢收㡣昷攳㉢㝦ㄸ㐰㔰㉢换慣ㅤ㈶㜸㉢挱㌸㠰戸㠲㈵昹㔶攳敤晥晢㕥㍡㜲敥昴攴㝢扦㔸㌹昸㔳〷㈶敦ㄱ㤷戳㡥㙤㙦㌵戴慥㜲晣㡦〰戰㜰搹ち㜵㔶昳昸㐷㠱㐰ㄲ搴㌱戲㔸慣㘲ㅥ㍥㤷摥捡㠷搹㐲挱昶摢捡㑡戶攲戶慤搸㔹㐷敦㡢〲㐱㔵搰㡢㍣㤷㉤戲てつ㠵摣㠰愰㝡攸㡥㙡搶挱攸慥㠰㘸㡤㝡愲㍢扥㈷敢㈰㍢ち㜸㜳㐲㠵攱晥换ㄵ㤳㕡昲ㅤ㍢㑢㌳扤づ戵晦攷㐱敤㌴ㅤ晡昳㈱㈷晤㥢〵㘵慡㜳捡㥥㜶㠶㈵摣㡣㈲晣搳㘲づ搷㝤摣㠷昰㝦愳捣挱㈰つ挰〸戵ㄹ㝢㑢㕤搳ち攱捣㐷〸挶〷㥤搹ㄸ㐹㠵㝡〱㙦㌲ㄳ晣昳㈵戸ㅤ愲てㅣ㑦㜹敡㍥戴㥦㙦〲㜲㝤㑦〶扡晣摥㔸扤㈳㜳搲收㐷㌳㜳㤶攳㠵㙡㙦戱㠷昵搳㔸慣㠲ㄸ收㠹㔱㕣㑡㐷㜹敥㉢㕦〹昱㑥㐸㌸㜵㠲捦ㅢ摡㘹昲摣㤶㍦〳㘲敢㈳摣㍤㕥昶㌵㈳搹愲晣㔹戴愴㜱㉥昵搴㄰㜴ㄲ搴〳敢愳〰敤㌷㙤晡㥣㡢㜳攲㔲㜳敥晦㝣攴㘰㝢敥㡦㜱挰捦〳攸戹昵㜵づ愹㈴昹ぢ㘸改㤸摢愴㍤昶㜲㡤㐱挰っ搹摡昳㑦㠴愱㈱戲昲攲㠷㍥㝤摡㜸昴搹㠹ち㑤㉥搵㔲㐱㍢搳㍢晣㌸㤰敤㍢㕣攸扢挳㕦〶慤昵㉢〰改づ㠱挰㝡㡢昲ㄳ昸敤搸愱愰㤹㜲㤷捤㜵㑤㜲敤愶攵㐹㝦戰挷㔰敢搷㌰㔴㔰ㄶ㥣㐳㝥㌲㐳㔸ㄱ㘴㉥户㈱㍦挵ㅡ㜹慡㘹㝥㍤㐳㌴つㅦ㑦搳晣〶㕢昹㔴㥡收搳㥤㌴㝡〹㌴挸摦〴㘸㤶ち㤷搲敥敢户㠰挰㝤改㐵㠰捡捦〰㜰ㄲㅥ㐹ㄵ㉥挶愰㐷扥〴㔰ㅥ㄰㝡ㄹ搶㝦ㅢ愰㔹㉡㕣㑥捦昵㔹㈰㌸㘷戹㔰㈶㌴捥慥摤捦㈹㠸㠷㕥㔱搳晤㉥〹戸㤰㥥晢昷㠰㘰㙥㉥愱㐹摦搶㐹晡〷㈴攵㙡搹㠴㥦㙤㔲㍤搱㐹昵㠷㘸ㄵ㥣㔵㌳攳㡦㠰㤸㥣㜵㤷㕣㘶摢㈲ぢ㈰㤴㍥摦㥤搰㌶㡢晥㤹愰㤱晥戹挲昲㤹㕤っ昶㘵㠱昵㔸㡢㘶㝦慢愵㐵㍢摣㙡搲㘳づ愶㌹〲晥㔱㠵㈴㘳敤㐹敦散敤搱昴攰〳㔹㘱㍣戰戳ㄷ㙥㙥㤰愷㕣㐱摣㌴㘱㈱晤户搰ㅦ㜳㜶ㄴ㈱㕢㤸慥ち昲㔷㌳敤㘵昶㤲㡦扡昶㈷慣㤱㡦㕡㥦㕥挹㄰㔶㑣㑥㜰ㄳ换㤳㜶㡦㐶昱㌹㉥愷昷〳㐴晥㈹〰㑢〹㕦愱昷〵㐴㝥㥥戵散㕢攱晥戴㘲㝤〱〸㤴㔹㑦〰㔴扥ち搰㉣ㄵ㑥㤴㙡㔱㠵愳昵㠰㍦〳㠲〱ㅣ㐷㠵㤱㝦㑥㠰慦攸挰㔸慤㌴㘷ㄲㅣ愱㐹晦愲㐵摡挶㐸㉡㌸〷㤹㈴晦㤲㔵㜶敡摡㕦戱愶㥢搸昷搷〰〳搹㔷攸㉥戶晥㑤㐷㙢㠵㈴㝡㤳㕦㘴搷摦ㄲ晣ㅤ㐰戹㕣㈱㤹敥昹㝢㌶晥〳挱㤷㜴㡦㐹搲〷㜷㔶㈲ㅤ扡㔱㤳㠶㐰㠷扦㈰㌱㈳㕡昶搳㠴扡敥挳㥦慦搸扤摤ち昶戳㜹慣㡢戴㤸㌶ㄱ㡥愴㘸换ㅣ㠶戲㉥摡捦敢戵〵㌱〸㔳攰ㄷ㍢扣㙦攷㐷攱ち愹㉤摣ㅣ㔵㙡〸搶㍦㘲摡㠱戹愵㌹昹㘵㈰㐵㝣㈱敡㌶慡敢㠲慣㈶㈳慤㝦〲ㄸ戸〸攲㝦〶㤲ㄱ户㔱戴㐱摡ㄴ㠹㈶晥ㄷ㈰搶昲挴攲搹㌳换昲㕦㠱㘷昴㙤ㄴ㙤愰愷挸㌴晤㔷㠰攸㥤晣ㅢ㤰㡣戸㡤愲つ挴ㄴ慤㈶晥㉡㄰扤㤳慦〱挹㠸摢㈸摡㐰㑣ㄵ搰挴晦づ愴戹㤳晦〰㥥搱户㔱戴ㄹ㘲攴换㠴昸㤲㡢扡㡣昰搹扡㕢戸晢敥ㄶ㙥戱扢㠵晢攸㙥攱㑡㕤㉤㐳晦て㔷㘲愴户</t>
  </si>
  <si>
    <t>950b8f27-2875-44c6-b060-12622f6754f8</t>
  </si>
  <si>
    <t>㜸〱捤㕡㝤㜰ㅤ搷㔵摦晢昴㜶昵昶㐹㑦㝡戶㤳㔰愷㘹愲㈶㑥ㄳ㤰㉢散㌸㥥挴〹挶搱㠷㘵㙢㉡㐷㡡㈴㍢晤㈰扣慣摥扢㉢㙤扣㙦㔷散敥㤳㈵愶搴㘱㍡㥤捥挰㜴㍣㔳㈸搰づ㕦〳っ㌳愵㐰ぢ㠵ㄶち㉤㠵㈹㕦㈱愵つ摦㥦愵㝣㤴ㄶ攸㌰愱〳㌳昰㔷昸晤捥敥晢搴㤳散愸敥㡣慦收㥤㍤昷摣㜳敦摥㝢捥戹攷㥥㝢㔶㠶㌲っ攳ㄵㄴ㍥㔹昲㐴敥㕡摥㡥ㄳ㕤㥦㤸づ㝤㕦㔷ㄳ㉦っ攲㠹挹㈸㜲戶攷扤㌸ㄹ〰㠳㔵昱搰ㅥ㥢㤵搸晢㙥㕤愸㙣敡㈸〶㤳㘹ㄸ㠵㠲㥤㐳㝢昳㔷㙥㈲㌶㝢搹㜹㠰㘱㜰ㄹ㑢搳㔳ぢ慢捦㘱攸攵㈴㡣昴搱戱㑢改〰愷ㅦ㤹㌸㌱昱攸昱㠷㈷㡥ㅤㅤ㥢㙥昸㐹㈳搲愷〳摤㐸㈲挷㍦㍡戶搸㔸昵扤敡㥢昴昶㑡㜸㔹〷愷昵敡戱ㄳ慢捥挳攰㍥㜹搲㍤㜵敡搱㘱ぢ攳捥㑦㑦㉤㐶摡㡤㙦捥㠸㠳ㅣ㜱㘱㝡㙡攲㐹㥤摣㥣ㄱぢㄸ昱挲昴搴㑣㔸㜷扣攰愶っ㘹㔲戰㈷㘶㜴搵愳〶戴㡥扣㘰㙤〲㔳敥ㄲ㌰㙡㡦㑣捣㐲搲㔵㈷㑥愶戵敦㉦㘹㤷㡢ㅢ慥㔳㕡㍡搲㐱㔵挷㈳昵戳㕢㔵敤㘷捤㜱愱㝥挹㠹㥥㜴敡㍡㑦㘴戴㥥敡㙢慥愶㠳挴㑢戶㑢昵㡢戱㕥㜲㠲㌵㑤ㄶ戳㝥慥攱搵昲㜹㤵捦ㅢ〳て昴㥢㡣㘸㘵㘲㌶慡㑥慦㍢㔱㈲㌵敡敢㜸㍦摥づ换㤰㠹㜷㑤㡢搶㌳搶搳㡢㉡㕡昶敡㙦搲㔱愰㝤扥㠴㙢ㅢ敦㘱ㄲ㤹愴㠲㙦〹愷戹ㅡ慡㐵つ㘵㐶捦愵昰㉤戶㑤㔰〴戰㠶〰㡡㜳挱愶户ㄹ㡥捤㉦㥤戵㠷搹㔲〲㔰昹慦㘱敦㜴昶㈴㙢慥攲攴㉡慢戹㑡㌵㔷愹攵㉡㍡㔷㜱㜳㤵戵㕣㘵㍤㔷昱㜲㤵攷㜲㤵换攰㘹㤶挲攰㘰㉥㉢慢㐹敥戵ㅦ㜹攵愵搹㙢㠷㐷㌶晤捦晣捦㤴攲㜶㤱㝤㌳ち挴㉥〳㔸〷㐸㝡㜲昱㤲㝤㤰愴㐳〰㑡㝤ㄵ㔳攰㌴㑥扤晤ぢ敦㍤㜲敤㉢攷㝦昶㐷挳搳扦晤摦换㥦ㅢ扥ㅤ捤㑦㘵慢㥡㠹㥣㉢㌰㡤戶捤㍤㌴㜱㡣㝦搷摦㘸搸㘷敥㐹昷ㄱ昷昸昱摡挹㘳捥〹挷愴㕣㙥㔴挹户㠱㜷搸㝤摡ぢ㙡攱ㄵ搱晡戰㍢敢昹㠹㡥愴㌲敡攲㤱㕡慥搴㑢敥搹㉤㙣昶㙡㙡㈰户戹搳㍡㑡戰㔱㤲敤戶搵摣㌵攵挴扡㕤ㅤ捦挶㥥ちㅢ㐱㉤㝥㙤晦挶攵挴㐹昴㥤扤㙤敤㐱㜶㜴㕢挶㌶搲戱㑣改敥摥㙥㤷ㅣ扦愱㈷户扣戴昹㜵㍤捤搸㔰攱敡敥慤戳㤱晥慥㔶敢㡥ㄹ㑤挲搵㙥捡搸㍢㔶㤹㌶愵昳ㅡ㥢㕥て㘳ㅤ挸昴挶敢㡢㕥昵戲㡥㤶㌵ㅤ戵慥挹㔲㙦㘷㔳戶慢挷ㄷ〲㉣ㄴ晢戴㜶㙦㈷㤵㠲搶㐱㑤搷㌰摦つ㐸㜹㝢挵㔹昵昵ㅤ㕤㉣改㍢搱㜰戸㡢㍣ㅢ㔶ㅢ昱㜴ㄸ㈴㔱攸㜷户㑣搶㌶ㅤ㜸㤲摡㠵戰愶昳㔲㡣ㄴ㉡㘳㘰㐰㈹攳挱㝥㕢㤲㘳挷摣戴ㅤ㐶㐲搷戰㌷㜳㠷ㄱ㤱戹敦㘶㙦㡤っ愴挳挸挸晦捤㝢捥愴搳〸挹㝤㙣㑦敥㍥㐶捡㑥慦改摥㜸ㄳ㑢搰て昴攰㙢敥捡摣㤱摤㠷㙣摢攵㜵㘶摡愱ㄵ㥥换攴摥㐳㘸㌲㙣换昶扥戱捣戹摣愱㙣昵㘷㌷㜱㕥㥣㜷㠲㥡慦愳㍤愳ち挵ㄹ搹㜷㄰㝣ㄳ挱㙢〸づㄳ摣〹㘰㝥〹晥㙤㔷㠹搲㑦慡㉤戵㙤㕥昱㙡挹扡戵慥扤戵昵〴㌴㐴㈳㠵〲挵捤摦㤷ㄱ搸扣〱攱挸㌵〶㌸昶㕤〴慦㈳戸ㅢ愰㔸㌴慣㝢昰㌴慣愲㍤挶挷敢〱㐶㥢〷收㔸㙡㤹㐵㘵昲㌰㜸昵㐷ㄶ㘳㈰㕢㑥㐸〴㉦戱㔹挷戸昱挰㐰㍦㘹㥣㜷攲昵㠴ㅢ㜱捦㐶㌹㥣敥攵愰昷〱っㅦ〱㤸㍦慦㝤㙣攳㥢ㄳ昷㤸㍣摥慥㝢挶昲〰扡愳扥扣ㅤ㔴搷愳㌰㐰ㄸ㌸攳㈴捥㘴ㄵ㠱㐴慣ㅣ慢㍥ㅦ㑥㌷ㄲ慢㝥摥挳㘳戸扥愴㌷戴㤳㑣挳㐹㈷愵晡㍣㠲㄰昱愲㜳戵㉤戳㥥挶て㌳㍡慥摡っ㌴收攰㤴戶㉣㘰昰戲挳㜵扡ㄹ扤㤵㜰攸挱晡愲㠳㐰㈵戱挱㌴㉥扤㔲㡣㍤㑢㐲㙢昶㉥㘶㌵㡣㔰ㄶ戴㘳㤴㈱㈱愴㈳ㄹ戴ㅢ㥣㥦㌸㔱昳ㄹ散摤㍦ㄷㄳ捦㡦㈷㌲攱㑥捣㠴〸㐱戵〴挲ㄴ扡㘵挱扣慣㍤㔵搵扢捤ㄹ愹㉣㔴㔷搳㘱㌱㤵㜳㔱搸搸㘰戴㜲戳挶攱㔸㠶㝤㍦挰㑦晣搷捦㍤㝥晦㡦㝤昸㤵散㜹ㄵㅢ㐸㡡昵〶㌴㜶〴㌳搶〳散挲㈶㍥㔹散〷〱㡡㌶昹㙣㌶敥㙣㌳ㄹ晢昴昵戹扢〴㔸㌴搹攱㍡㔶扥ㄲ㘹㠹ㄸぢ㔲搹摥搰愵晡搳㘱㜴㜹㌵っ㉦搳㄰㐶愴ㄶ慦㙢㥤㌰っㅢ捡愲㑥攲㑡愹㠱㠱慥㐸慢㈳㕥㘳〰㘷ㅤ〵㈸㑤晡晥㔸㜳挴搸㝡㈳㐸〳㌸㕢慣〹㈰㠷㘶扤㌵摣㈸攲戱攳て㡤攱㡡㌱戱攵挷㕢敡㈵慣㡥挱搳〳慦ㅦ晦昱攴挵晦㕢昸挵㡦晥捡㈷摦昹搸昳㑢敡昳㔹挳㡥愸㑣㠲㌱っ㘷ㅦ㈷㜸㠸攰〴挱挳〴㈷〱搴ぢ攸㑡㠷昵〲㉡㔷昱㙢扢㥤㐷挸昳㈸挱㈹〰戸ㅤ㥢㙥〷㕥攷㜱㍥扥㡤㈰㍤搹㡡㑡㌱摥愳挳戱㑦ㄳ㝣㍢㠰攲㥥攳收㌴散㌳〰扢㙡昸〹㌴㑡㤰戸㐳㝢㔳㘸㈹摡㙣摦愹㔹㘹㔳っ㈹愹㕤㥢搲戴㈹㍦㥢戲㔳ㅦ捦挴戱㐳㑥ㅦ换ㅡ㝡愳㑦㤳扥扣㜷㍦㐹㄰摥㍡㤷㍢㑥晣ㄱ㌰㕢敥挵挰㑢攲㈱㜷戲㤱㠴戳㕥㌲ㄳ㈷挳㉥〰㔰改㜲愷ㅣ㘱ㅤ㥤挶摤㑢㥥扥戲〲㉢扡㘷㘷ㄳ敥㈷搳㡤㌸〹挵㔵摣扤戳㝤㈶㝣㌲㑣㘶扣㜸挳㜷戶㡦昴㘹㑥㕢㥥㕥搷〱㘲慡〸愱搵昵㤸挲㡤つ㕤敢㌳挷攵戰ㄱ㔵昵摣捣慤㄰㤵愹搴攷ㄹ搸㑡昰㜸敡晥摤愳㤰づ戹昳㘴捥㘱晢愹㝤ㅥ敡㌴㜱挳㥥㈷挴㍢㘱昵㈸㠶挹㔳㝥㙦昳攸㠸昱攴〲收㐲愵㈹慤㤴㕤㈲收㠲搸慢改㘲㔶扢攰〵㈳ㄹ扡搰㐸扡㕡㥣慤㐳㔹ぢ晣挳㐲〰戵㔷㥤愸㜶㉢㘸㠴㔲挱㙥ㄵ㜵㈸ぢ㝦晢ㄳ㜲㍡㡣㘱扣摣㑣攴扣㝣㔵〴㙤㤸っ愴晡扡敡搶㌶〴搲ㄱㅥ搳扤㤵㈸敡ㄶ戹挰摡〵敤〴㐵㈲换㐹㙤㐶㙦㡥〸㠷㠶㘱㈳ㅤ攰敢㐳摤㔵㌹扤㙤㜷㜲㌵づ晤㐶愲㐷㕡㤸㙣㜰摢㕤搲扥挳慢捥㜰ぢ㕢慣㈶戸っ戶挶攳㌵收搶搱づ㈴㤲捦㌴愴㐴㐷搶ㅥ㠶摢扤〸敥㥤㝤㙡ㄴ㜱㠹㉢攵㍦捦愸て扣㥦攵㠳㘷㡣㈶㤲㙤㈲〶挸㌷㝥㤷攱㉥㍡搴扣㘲愷㥥㑤㥣搶㜰㤳挶㙢㐴挹ㄵ㝦㠷㕣〱㌳㐱愳摣㌶㍥搲㜳㠹㔷㜵㝣㝦㝢挴㥤ぢ慡㝥愳愶攷㥤㔵敤㌷㝤㜵ㄸ搵㙦ㄱ㝤㐹晡㌲搵搵ㅥ㜲挹㉥㜸㜳挸㘱㌶㙦㑥晢㜶㙦㠶㝤〱㘲㤵㜳ㅣ㘳愴扥㡤㔷㤶㔷㝤㘹攴㔹㝦戰㥤昲㤰攴ㅡ㕣摡づㄲ㝤ㄹ㐳攸搶扤㔳㜶㕢〷摢㝣㌸ㅦ㈲㈷㔰敢㈰㥤昷㔲搲㉤戳愷㐴㐵㤶㘵敤昷㔰㠱慣㔰㕥㝥㈵㝢㕥捤㥥〸㡢㔲つ昰㝥搷ㅢ㝣㜷〴ㅦ㜲摥㡢〳㘴㤴㌵㑡敦㤵〶ぢ㉢㕥攲敢㈱㔷摡〵㉦㜰㍢㔰㥡㠳敥捡㍡㠲搷㤹㤲㝢㉥昲㙡扥ㄷ㘸〶ㅥ挸㔱㌱愱㌹慦搷㤰㑤㔹っ㘳㡦挹昲㤲扢ㄲ㌹㐱扣挱晢㑡㜵晢㘰㔷㑤㤴㘵扡㔳㕥㠰捤㤳扥㤳昸愸扢扣ㅥ㕥㐱扥扤㔱て捥㌹ㅢ昱㉤愱㈸摥㤴搳㤲敥愸㥣捡攵㔴㈱㔷搸敦ㄹ㘵㉤㘰戴㡥慢〷攳〱㠳〱㜴㡥㈰搳ㅣ㉦攵㝢㙣㕤㉡㉤㑢㙤㜱敢㜲㡡㕤㔹散扥昷敡搶户ぢ扡㘳㝢㤱㝤㥥〲㌸㝦敥攲㕣㍢㈱晡㜵㝣㝢㌰㤹㐴搸攳㑣㄰ㅢ㘹攵㕥㤸㡤ㄸ㐹敤㠶㌴㥡㤱㉤敡㘷慤搷ㄶ㡢慥昰搰㉣㜱㡣㤲㥤攸㉣敥挵挳昰〲昰挱挸㈶挰昹㡥愴ㄵ挶㜳㜵挷㡦戳戶改戰㕥㜷㘸㘷戴搱㘵㌸㜰㕤㤰攰ㅡ㙥挵㜶〱挴ㄸ㌳㤲戳〵㤲戳㈵㈴㥣换捣愷ち捥戱挲㌵㈷昲㤲昵扡㔷㉤戰挲㥣攷㉤㘱愰㌰㈰戹挳㐳愰㉣㘲愵㠸㔴㝢㜳ㄷ改㜵ㅢ捡㥥挰攵㠱愲愳昲㘱挶㌹㌹捣搵㍥㤳㔵㌰㕥昱晡昶㌲㐶㌳㤹攴㠱晦〷㐴改㠸挲㐰ㄱ㡦愴挶㐰㘷戳扤㤲㈱慣攴㤹挶搹㌳㠳挰ぢ㝤㜱㍥㜴㙡戳㐸㡢㠷搱㘰昶愵慣〰搵搲扦㐴㘵收㡣愶㤱㜰㐵㈲㜷ㄳ挱㜰㔴㈰㘱ㄹ昹㤸㍣戳㑤㔶慡㐳捡挶㌰捤愱㐲扦㜷捤㌵挷㍡㤲摤愸㍢㍦晢捤敤ㄸ晦慢㑦㍤ち㌷换㘵㌱㥥戰㉦ㄲ㕣〲㔰捣㐶㜱㍤㍤っ㑦㤳攱捤〰㈶搳ㄲ扤扢㘴搷っぢ㍦㝣㤸㜵㘶㝥ち㜵㉥〷㜱㠷㠵㝣㄰㌲㐸㄰㠹㌵㔴㘰〶挶㝥ぢ挰㘷㕦㝣㤱㌷㘴㐳㌱㙤搱㝣㍦ㄳづ搹〴摦ち搴㝥ㅢㄹ㜸㘱攷慤搴晡づ㠰摣㤱ぢ㠶晤っ㄰㘸㠵㤷ㄲ晢㍢㠱攲㘲愲攸㡢㜸㌹ㄱ㙤攱搱㍣㘴㐸㉡摡ㄵ㐲㜰昱捡捦搰㥡㕣搷ぢ搳ㄴ㔳〳っ搵っ晢㔹㠲㝢〰㥡戱㠲㘲挶㠰昱㠲㤴㈷㥥㝤㈲㐵㕥扥晡慥て㡤㥣㕡晣摡愷捥愴ㄷ㈶㐳㌱㜵挰㔳捤戰㔶〱㜸扤㤷㜷昷戸㑦挵攴〲㕤愸㕤〵㔰捣㌲搰㌷㘱㤶㌶ㄷ㙤㙢㠰搴㔶㜳戴㍦㤴㝥戶捡㙣㠴搸慡㥢㈱慣㈸㑡戹㈹㕦愰㑤昹慥〱戵搷〱ㄴ㜳ㄴ㝤ㄸ㍣㌲㍣㐷〶摡つ㡤挰扥っ搰搲摢ㄴ㉡捤㙥摣捥㤹摥㝣㌲搶〱㑣㕥ㅤ㙦散慡捡摤㔲敥挸ㅦ搰户挶〷摣愷ㅡ㡥㡦㡦㤶ぢ〸㘶ㄳ㤲㙥〵攷㤵㑦慦ㄴ扤ㅦ搲扡扦㘵攲ㄶ㉥㑢㜸摢㌳㕣㔹慦っ扡㜹戳戵挵攴摣摦㤵愳㘸扥ㄷ挹㥣ㅢ㝢ぢ㉤㘲㜰㤳㔹摡㑡挵㈸昰㥤摣戰㘹昰挵㠰㜸㡦㈳扣㈷晡收㐸㠷摡㉥㠷㠷换戸捦晦㌳攸攷慢扡㑦昲㄰㕤ㄵ㡦㜳㌱搶㡤っㄱ捦㐱愷㝣摤㜳㐰慣捤攵㠹戰㥣㙣晢㌸㠵㠹㌲て㤹㘲㜴㍢㐸㉥㠰㠶改㠵ㄱ敥ㄶ昹摥㙦㄰慤扥㍣搴㠷㙥敢昹收㈳摤搸挲〳挷扣〶攱敥摡扦㕢㥥散挳㘲㐵〰户㕤昰慡㔱ㄸ㠷㙥㌲戶㡣戰㜲㡣㕦〱戱㌱㡦㑤㥡敦挱㠸㝤摦挹㠵攵〳㝥㤹ㄷㄵㄵ㉦〷攱㤵㐰㘶㘳挶晣ㄸ㉡昲ㅡㅣ攴㙢㜸敤㤰㜲ㅦ愴㔸收攱挴㤰搸㑥〰㑡愳攵㡢搲〴ㅡ㍤㍣㑢㤹敥㥣愵㑣㤷捥㌲㑡㈷捣㔱ㄸ㕣摤搴㔲愶敢愶㌶慤〶挰㠱改愹㑡昷㍦㈱㔸㥢㈰て㠳㉣㠷摣ㄲ扥㈳㕡㔷㐰ㄹ〱愵㈳㑣㉣搳昷㜳ㄴ㝢㡢㠰㌳㤵㑦晢㡡捥㥦慥愵愸摥〵㌹搲昴㕢㈶慣㜸ㄸ㠸㤰摥づ㈴㠷ㅦ㈵慡攸晣㠵晡㍤ㄹ挲㡡㝡ㄶ㐰敥㠰敦㘰慤㑡㠰㥦㝤ㄵ㠰㍤㤹㔰㔱昴扢㌴㐹昵㍣㕥㐳㐳〰㙥㔸摦ぢ戰慢㜶搵㍢挰㐶つ㜷㙢㠸㉥㔹㌴昴㑥㈰搰搰ㅡㅥ㉣㘵扡㘰㤶㌲晤㉤㑢昹戹昴㘹㡣搲摤㝥㘳㌴㐴㈷㉤戲愵㠶㙣敡挳愶ち捡昴摢㐲㝦㌷㐹㌲㕦㤱㠳散㔸㤲扥て㠰㠵愲㉡㜳攷ち捦昷〳㈹㡤㥡㌴扥挷㜷捦㑤㜶㈸㜷ㅣ捥愴敢㍢昶㔹㝣㤷摥愶搸〷㄰晥㤸㘲ㄸ昹摣㘳晢ㅢ㡢慥㤷㐶捤㥦㤹㐰ㄳ㕦挷㌸㕣㘷摢㕦㜲挴㝢昰戳摦〳愰㘸㤷㈵搶㡥ㄲ扣㤱㐰㜲敥㈱㕥㈹摦㈶慥つ扤慦昱攰敦捤㝣攴搹㠳慢摦扡戶昲扦㉡挸ㅡ㝡扦㑤㤴㘹慤㈲挸ㅦ攰㈰㍦〸㔰ㅡ㈹搳㔸㠵昸㍥搶㐷㤵㤸㈹摢㝦〸㠰㠵摥扢㑣㜳ㄵ慥ㅦ〶㘲晦〸㐰㘹㐴搱挶愸っ戵㠶㌷㔲〲㌲改て㤰㐲挵昶㥢昴敡㙥㤳㜶戲㠶摥て〵㘵㥡〲摦㕣㉡㥢搴晦户散慥慣昴ㅥ搳晥攷っ㥡㤴改搲㘱て戹改晦㐶㔰㘵㤲て昶挵摢つ攳㑡ㄳ攱摦㈳收㜱㕤挷㐵〶晦㈴㤴㜹㄰㕣攳ㄹ㕡㌶㠳㘶㕢㙡愲㙦㜷㈱㐲ㄴ㍤攸捥挵㐸ち搴ち昸敡㤸攰摦㔵㠲㕢㈱㘴挰昹㤳愷㘹挳戸㤹㉦捥昵㜵晤户愳戹㌷挸敥挸㝣戴攵搱捣㝣攵㜸ㄳ摡㕦挰㘰晤㈴㕥搶晥㑥㉥㘷㑤㥣㔳ㄵ㘸㕡ㅣ搷㝦㍣㜴㔸ㅣㅤㅤ愱晤㔳攰戵㝥ㅡ㠰ㅦ攴㤴慣〳戱慤晤㌳愰愴昷㈸摡㤶㘱㜲㐷昴㉥㡣〷昱㉣㝢昴㝣攱ㅦㅡ攲㙡㉦扥晦ㄳ㑦ㄸて㍦㌳愹㘸昴㘲慤㙦挵〴㘸慤〷㐰㈸攴〶ㄴ㌷㠲㌴扣㈵㙢攰㔵愱㠰戸㥦㍢㐲ㅡ摥㥣㌵㜰〷ㄶ昰敤㡤㕢㈳戵㐹挵晤㐰扢戴㍥㐸ㅡ愲慣挷挶㜰㜵ㅥ㘳ㄴ愳敢㕡愹㑢攸㥡扡改攷㡤昶㙡㍦挴ㅥ㍦て㈰慢攵敥㐷㈹摡扦〰搸戱㕡挵㝤㈶㠳㝦ㄸ挸㑥㐹㉥㌶挷敥㤲攴㉦㠱搷晡㘵㠰㔴㤲ㅣ㥣㤲晣㈸㥥㥤㘳㜳㥢㔲㥡㑤昹㤸搴挰つ㥢〶㐷摤㘷㔸昶慢攸慡愸㔷㡥㘱㝦㉣㐳㘴㥡ㄴぢ愷㘱㝦㥣㔴㑡㐳㜸㝥㉤㐳㠴㠷换ㄳ㥥㕦㈷㤵慢ㄲ㥥㑦㜴昲挸㉢㐰戰㝦〳愰㔹捡㝣㤵昸戰摦〴〲㑦㈷㉦〱㙡㝦戲挹㐲〶扥㑣戸㍥〵〴㕣昲ㅡ愰昶㙦〱昰㔵㍣戸捡㝣ㅤて㝤晢搳〰愵㠱㌲㕦㤴㔹〴㐷ㄷ慢㌹㤳㔹㡤㡣昶㍢㘴攰㡢㌲㉥㡥㉥㕣愷㍢戹㍥㐳〶扥㐸挶晥㕤㈰愵〱昵㘹㍣㠴昵戱㑥搶摦〷㔵㜱㔴ㄱ挶ㅦ戰挶摥㔲晢㐳㈰㈶㝢敦㤱攴㙣㙦昵〲ㄸ敤㍡㍦慡㜰搳ㄷ敢㘷㠳㐶晡ㅦㄶ㔶㥤㘹挷攰㐰ㄶ㤲㡦户㜸づ戶㈸㉤摥㤱ㄶ㐹晡ㅣ㑥戳〶晣㙦ㄵ戲㡣户〷扤扤户㐵昸戱㕥㉥搹戸㜷㜷昷摥㥣㈰㑦挷㠲扡㘱挶㐲晡扦㐳㉦㜰㜴ㄴ㘵户㌰愹㉡捡㔱㠴昶㐷㙣ㄵ㌹〲戱㕦㘴慤昹愳㍣挵捡㍥摢愴攰㘹㜲愰ㅢ㤸〶㍢敥㜳慢晣㌱㕦㈷昳〲㘲㝦づ㠰㘵ㄸ扦㌲攷㈷㠶昵㜹㈰〸昴㌸㌳愹扦㈴㜵㈵㕤㠱摡㝦〲搰㉣㘵づ㤱ㄹ㈰晢搱㐴散㍦㈵挰㑦㜵㘰慣㉡㡥㈴ㅣ㝦搶攲㘸㘳攴㈸㌷挷㔶ㅣ㠳攲戰晦㥣㜴㜲㐹敤㉦㔸ㄳㄲ摢晥ㄲ㠰㥢㠷㍦㈵㑤愴晥㔵〷戵㑣ㄶ㔹挵㕦戳改㙦〸晥ㄶ愰㔴㉡㤳㑤㕡晥㡥挴扦㈷昸㠲戴㤸㘴扤㙦㜷戳㤱㈰㡦戶㌳〴㍥晣攷ㄱ戳愲愵㝡㥡㕢㤷㌶晣捦ㄵ㥢㜷摡晤㐱㤲挷扢㔸㡢㈹㠹㜰㌴㐵㕢ㅢ㘰㈸㙢攲㡥㜹戵搶慦〶㘱晣晣㘱㠶㜷敦扥ㄴ扥㈱戵晥ㅢ攳㑡㑤摦晡〷っ㍢㌰扦㍣㙦㝦ㄱ㐸ㄱ㍦愸扡㡤㑡㕤㔱搴ㄴ愴昵㡦〰〳ㄷ挱晣㑦㐰㌲收㌶ちㅡっ㠳㉡ㄱ收㝦〶㘲慤㑣㉥㥤㍢扢㘲晦ぢ昰㡣扦㡤㠲〶㝥慡㑣昸扦〴㐴㘶昲慦㐰㌲收㌶ちㅡ㤸愹㕡㘱晥㌲㄰㤹挹㔷㠰㘴捣㙤ㄴ㌴㌰搳〴㠴昹摦㠰㌴㘷昲敦挰㌳晥㌶ち㥡愱㐶扦㐸㠸ㅦ愵㈸㘵㤴㙢敢愶㜰昶摤ㄴ㑥戱㥢挲㜹㜴㔳昸愶㉥捡搰晦〳㐳㈵愶敤</t>
  </si>
  <si>
    <t>ef93d5ab-437b-4d52-9230-aa7e372bef75</t>
  </si>
  <si>
    <t>㜸〱捤㕡㝢㜰㕣搷㔹扦㘷戵昷㙡捦㙡㔷㕡摢㐹愸搳㌴㔱ㄳ愷㈹挸搵搸㜱㍣㡥㤳ㅡ㐷㕡㔹戶㈶戲愵㐸戲〳戴㘱㜳戵㝢慥㜴敤扢昷慡昷摥㤵愵挲挴㘱㌲っ㌳㤴㤲㈱晤愳戴挳攳て㠶㌲㙤晡㠲㐲ぢ㠵㤶昲ㅡ㈰愴戴〱捡㥢㔲ㅥ愵〵㍡搴㜴攰て晥ち扦摦戹㜷㥦㕡挹㡥敡捥攸散散户摦㌹攷㍢㡦晢扤捥㜷扥扢㠶㌰っ攳㔵ㄴ晥戲㘴㠹摣戵戸ㄹ挵慡㍥㕥づ㍣㑦㔵㘳㌷昰愳昱㠹㌰戴㌷㘷摤㈸ㅥ〰㠱㔵㜱搱ㅦ㤹㤵挸㝤愷捡㔵搶㔵ㄸ㠱挸㌴㡣㕣㑥㘶搰摦晣㤶㥡㠸攴㈸㤹〵㈸㠰捡㔸㈸㑦捥㉤㕦挶搴㡢㜱㄰慡挳愳㤷㤲〹㑥㥤ㄸ㍦㌶晥昰搱㠷挶㡦ㅣㅥ㉤㌷扣戸ㄱ慡㔳扥㙡挴愱敤ㅤㅥ㥤㙦㉣㝢㙥昵㜱戵戹ㄴ㕣㔱晥㈹戵㝣攴搸戲晤㄰愸㡦ㅦ㜷㑥㥥㝣戸㘰㘱摥搹昲攴㝣愸㥣攸搶捣㌸挸ㄹ攷捡㤳攳ㄷ㔴㝣㙢㘶捣㘱挶昳攵挹愹愰㙥扢晥㉤㤹搲㈴㘳㡦㑤愹慡㑢〹㈸ㄵ扡晥捡㌸戶摣挵㘰搴㑥㡣㑦㠳搳㔵㍢㡡换捡昳ㄶ㤴挳㠷㉢搴挹㉤ㄵ㉡扦慡愲攱晡㤹㡤慡昲搲敥㈸㔷扦㘴㠷ㄷ散扡捡ㄲㄹ愹㈷昲㥡愹㈹㍦㜶攳捤㘲晤㘲愴ㄶ㙣㝦㐵㤱挴慣㥦㙤戸戵㙣㔶㘴戳挶挰〳晤㌶愳愵㌲㍥ㅤ㔶换慢㜶ㄸ敢ㅡ攵㜵戴ㅦ㙤㠷㘶攸㡤㜷㙤㡢摡㌳摡㌳㡡㈲㕡㜴敢㡦慢搰㔷ㅥㄷ攱戳㡤昵㄰㘹㥥㈴㡣㙦㌱愷昹㌴ㄴ㡢ㄸ㑡㤵㥥㡦挲㔵愴㈴挸〳㔸㐳〰〳ㄷ收㉦挹〲㥢㡡〰㈲晢㉤ㄸ㑤攷㄰搲㘴㉡㜶愶戲㥣愹㔴㌳㤵㕡愶愲㌲ㄵ㈷㔳㔹挹㔴㔶㌳ㄵ㌷㔳戹㥣愹㕣〱㑤戳攴〶〷㌳㘹㌹昹挳㕦㝥攱搰昳㕦㍦昷㠱㥦〹㑥晤捥晦㉣㝥㐱搰㑥戴挱㡣〰㤱㈵〰㙢ㅦ㐰㝥挶㕦㜷搷㠳搱搹㠵㌳㜲㍦㝢づ〰〸昱つ散㠴扢㔹㡥㌳慦晦昸慢慦㑣㍦㝦㜰㜸摤晢晤晦㥤㉣摣㡥敥㈷搲愷㥡ち敤慢㔰㡤戶捥㍤㌸㝥㠴㥦ㅢㅢㅡ散捣㌹敥㥣㜰㡥ㅥ慤ㅤ㍦㘲ㅦ戳㑤昲攵㘶㠵㝣ㅢ㘸ぢ捥㤳慥㕦ぢ慥㙡愹ㄷ㥣㘹搷㡢㔵愸㉢㈳づ㝥ㄲ捤搵昵愲㜳㘶〳挶㕥㑤ㄴ攴㌶愷慣挲ㄸ㠶ㄲ㙦戶戵收慥㐹㍢㔲敤敡㔸㍡昷㘴搰昰㙢搱敢晢㜷㉥挶㜶慣敥散敤㙢㑦戲㘵搸㈲捣㐸㐵㝡㑢㜷昷づ扢㘴㝢つ㌵戱攱㈶摤㙦攸改㠶㐱〵换摢昷㑥㠷敡ㅤ慤摥㉤㍢㥡㠰慢㕤搷㜳㙦㜹捡愴㉢搹搷㘸㜹㌵㠸㤴慦户㌷㔶㥦㜷慢㔷㔴戸愸攸愸㔵㑤㍦敡敤散㑡慤㝡㙣捥挷㠳挲㑥㙢昷㜶戶㤲搱捡慦愹ㅡ昶扢〶㉥㙦㉥搹换㥥扡愳㡢㈴㔹ㄳㅤ〷扢㥡愷㠳㙡㈳㉡〷㝥ㅣ〶㕥㜷捦㐴㙤摤㠶㈷愹㥤て㙡㉡慢㡢㤱㐰㘱っっ〸㘱扣戹㥦㐹㜲敥㠸㐶摢愱㈴㜴つ㍢ㄳ㜷㈸ㄱ㠹晢ㅡ㝢㙢㘶㈰ㅤ㑡㐶晡敦摥㜱㈷㥤㑡㐸敡㈳㍢㔲昷㔱㔲づ㝡㕤户攱㡤㉦㐰㍥㤰㠳愷㘸㤵㤹㐳摢㑦搹搶换ㅢ散戴㐳㉡㍣㤷㐹扤〳搳昴戴㉤摤晢捥ㄲ㘷㌲〷搲愷㍦戳㡥昳攲㥣敤搷㍣ㄵ敥ㄸ㔵〸敥㐸摥㐱昰㕤〴慦㈳㌸㐸㜰㈷㠰昹㔵昸户㙤㌹㑡㜷㈹㌶挴愶㜹搵慤挵慢搶慡㜲㔷㔶㘳戴㈱ㅡ挹攵挸敥㤷昰扤㠶敦㥢㄰㡥㍣捦〰㐷摥㐵昰〶㠲扢〱昲㜹挳扡〷扦㠶㤵㤷愳晣㜹㈳㐱愲㘳㜹㘱昲っ㜸敤㈷ㄵ㐳ㅦ愹て㐶挴㉣㤱㔹挷昹ㅢつっ昴㘳挲㌹㍢㕡㡤㘹㝦㍢㜶敡㌳改㕥㑥㝡ㅦ㐰攱㄰挰散㌹攵挱㝡㙦㑤戸㘳昲㜰扢攱搱捡㜳攷㡥晡攲愶㕦㕤つ〳ㅦ搱摦㤴ㅤ摢ㄳ㔵挴て㤱戰慤晡㙣㔰㙥挴㔶晤㥣㡢㥦㐲㝤㐱慤㈹㍢㉥挳㌷挷挵晡㉣㘲て敤㍣㘷㙡ㅢ㘶㍤〹ㅢ愶㔴㔴㤵㡣㉦㘶攰㡢㌶㉣㘰㜰慥㠵㍡扤㡢摡㠸㌹昵㘰㝤摥㐶㝣ㄲ㑢㄰㡤改㔱〹挶㤱㐵摤搶ㅣ㥤㑦㙢㤸愱愴搱㡥㔹㠶㜴㐳㌲㤳㐱㜵挱戱㠹㈳㌶㥢挲㕥戳戹ㄸ扢㕥㌴㥥㌲㜷㝣㉡㐰攴愹㜴晣㑢愶㕢ㄶ戴捡摡㔱㔴扤搶捤〰㘵慥扡㥣㑣㡢慤㥣つ㠳挶ㅡ㠳㤴㕢㌵て攷㌲攴晤〰㍦晦摦ㅦ㝡昴晥㥦晤搸慢改敦㌵搸㡤㉥搶㥢搰挹ㄸ挶㝡㠰戴㙣攳㉦㡢㝣㌳㐰㕥㤲㐰戲㜳㙢㥦挹㤰愷慦㡦摤㈶愰愲慥ㄶ敡㜸攴愵㔰改〸㌱愷㉢㥢㙢慡㔸㝦㌲〸慦㉣〷挱ㄵ㙡挰戰慥㐵慢㑡挵っ扢㠶搲㈸㤳戸㄰㘲㘰愰㉢挰敡㠸捦ㄸ戰㔹㠷〱㡡ㄳ㥥㌷摡㥣㌱戲摥㠲愶〱㥣㈵搶㌸㤰〳搳敥ち㙥㄰搱攸搱〷㐷㜱愵ㄸ摦昰愲つ昱ち㥥㡥挱搲〳㙦ㅣ晢戹昸攵晦㥢晢攸㈷㝥昵㌳捦㍤昲散㠲昸㘲摡戱㈵ㄸ搳㌱ㄸ愶㤳㐷〹ㅥ㈴㌸㐶昰㄰挱㜱〰昱ㄲ㠶搲㐱搱搵㝣つ㝡搵㜶㌳㈷㐸昳㌰挱㐹〰戸ㄹ㐹㌷〳㉦昳㈸㝦摥ち㌰搲っ换㐷㤳昳㉦㉦〴攳㍤扡ㅣ㜹㡡攰㝢〱〴慤㡥收㘹挸搳〰摢捡昸㌱㜴㜶〶㠹㕢愴㌹㐹〲㐹戲慤㤲搶㝤㠲㈱㈵愵㉤挹㕤㐹㝥㑡昲㔲㝣㉡㘵捦ㄶ扥㝤㌲敤攸㡤㍥㑤晡昲㕥挳搲㐱㜸敢㕣敥㌸昱㠷㐱㙣㌹ㄷ㝤㌷㡥㠶㥣㠹㐶ㅣ㑣扢昱㔴ㄴㄷㅣ〰愰㝡挸㥤晡〸敢ㄸ㌴收㕣㜲搵搵㈵㘸搵㍤㕢扢㜰㍦㈹㌷愲㌸搰㍥攳敥慤晤㔳挱㠵㈰㥥㜲愳㌵捦摥㍣搴愷㍢改㜹㜲㔵昹㠸愹㐲㠴㔶㌷㈲ち搶搶㔴慤捦ㅥㄷ㠳㐶㔸㔵㌳㔳㝢㈱㉡ㄳ㠹昳㌳㘰㕡㜰㝤攲晥敤愳㤰づ扥昳㘴捥挰ㅣ挵敥づ㜵敢㜱㡥㍦㜴摥㤰戳㐰っ㉣ぢ㐳㤰攷㠱挲ㅥ㑣ㅥ昶㍢㙢㐹㐷愸挷㍢㔶摥㠱㘴㤳戶㘲㝡㤷㤸昱㈳户愶昲㘹敤扣敢て愷攸㕣㈳敥敡戱㌷づ愴㍤㜰ㅢ㜳㍥愴㕦戵挳摡㕥㄰っㅥっ㈵㤱㡡戰昰搹ㅤ慦挱㕢㕤慥户㥣㍢敤晤〲摡挸㙢挶㔴㝤扤㜸换㈲㠱㜴㐴捡昴㝣㐵戲扢搵㥣㘳敤扣戲㝤㉤㠵挵戸㌶愵搶㠷㌵㠵㠲㡥㈳㌳攰愹〳摤㔵㝤愲㑢㘷㘲㌹ち扣㐶慣㠶㕢㤸戶㜵改㉣㈸捦收慤愷搰挲收慢㌱敥㠵慤昹㜸愳搹㍢ㄲ〲㐷戲愹㤴㠴㤶㤳戵㠳昲㜶㍦〴捤㘸昷㔲㜵㜴昹慦搳攲晤敦㘳昹攰㘹愳㠹攴㔹っ㤳戱昲捤㕦㙢㘸㐹〷㥡户敤挴挹㘹晦㔵㘸戶昱㐶㔱㜴戴敢㐳摡㠰㐹愱ㄱ㥡㡥㠷㑣㕤散㔶㙤捦摢ㅣ㜶㘶晣慡搷愸愹㔹㝢㔹㜹㑤户ㅤ㠴昵㍤㈲㉦㥤挹㑣㘴戵〳㕦搲扢摥っ搲㤹捤㑢搴慥㍤㥤㈱攷挰㔶㝤挴㘳㡥㐴㉣扣扤扣收晢㈳㑦晦晤敤散㠷捥戳挱慤㙤㘹愲㍦㘳㔸摤扡㠲㙡㙢敢㈰㥢つ㘶〳愴〷㙡ㅤ㑤攷摣愴㘹捦搸㤴ㄶ㤱㘵㔹扢㍤㕦挰㉢挳㜸散改挷昴慦㜱晤摡㡦扥㌸㝣㜲晥㕢㥦㍤捤㘳㠶㠶挱慢㕥㙦㐰摥ㄱ㠷攸愳㕦㍢㐰挶㕤㈳昴㕥㐹摣戰攴挶㥥ㅡ㜲㜴扦挶㜳㌴〷㜲㜳搰㔹㕡㐵㕣㍢㔵㜴捥㠶㙥捤㜳㝤挵ㄸ〴改㉡收㌶㘷搵ちㄲ㉢昳㐱攴㌲㙦㕥㜴㤶㐲摢㡦搶㜸㠷愹㙥敥敦慡㘹㘱㤹捥愴敢挳㜸㤲㌵㠹㡦㌸㡢慢挱㔵愴摥ㅢ㜵晦慣扤ㄶ敤〹㐱愵攷ち㌸㤴㔸㔴㐶㘴㌲㈲㤷挹敤昶㥣戲㥥攰㔴戸㡥㌰㈰㌰ㄸ㔴㘷〸㔲㤱昱㘲扥㠳捤㔲㕡㘹㝡㡢㌶换扤㜵㘵戲晢㕥戲㕢敦㉦攸㠷攵〲挷㉣〲㥣㍢㝢㜱愶㥤ㄴ晤㌶摥㍦㤸㑣㈴散㜰ㄸ㘸攵㘸攵㕦㜸㔵ㄸ㑥ㄴ㠶㙤搴ㅦ愹攵捥㕡慦ㄲ收ㅤ㑤㐳㝤挴昹㐹㜲愲搳戸㈴ㄷ㘰晥㜰扥戸㐳挰敢づ㈷ㄵ挶㜴㜵摢㡢搲扥㜲㔰慦摢㔴㌰㉡攷㈲㍣户捡改〰ㅢ晥㐴㍡〰㕡ぢ搳㈶㝢〳㑤昶㠶㙥挲㠱捣㥣慡挶㌹㔷戰㘲㠷㙥扣㕡㜷慢㌹㔶㤸昷摣ㄳ㥡〹〵搲ㄷ㝡㌰㤴㐵慢㈷愲搵摥㐴㐶㜲昷㠶戰挷㜱㠱㈰敢㈸㝣攸㙦㐶㥦攲㘲㤷〹㉢㈸慦㘴㜸㉢㉦〲㤸ㄹ〰㑣〸㠸㜲扤昹㑡敤晡㌵戴㘸㔷㈴㐶搱捥㙥〹戵搷〸㉢搹㝢〱㜶㑣㈷昰㜶㥦㥦つ散摡㌴㔲攳㐱㌸㤸扥㉤换㐱戴㜴㉣㘱㠹〹愴㌲㤲慥㐸收慥㈳ㄲづ㜳㙣㔸㐴㜲㈶换搴㤳㤵挸㤰扣㌱㑣㜳㈸搷㙦慤㤹收㕣㠷搲㕢㜶攷慢扦㤹㉤昳㝦攳㠹㠷㜹ㄱ挵㘳㌱㤰㤰㑦ㄲ㝣ㅦ㠰㘰㙡㡡捦搳㐳昰晤㈴昸〱〰㤳㌹㡡㕥㉢搹㌶摤挲㜷㈰㘶㥤㘹愰㕣㥤㡦㠳㠰挳㐲㜲〸改㈴戰挴ㅡ捡㌱ㅤ㈳摦〶昰昹㤷㕦收㘵搹㄰㑣㘵㌴搷愷㕡愴ㅢ㝣㍢㔰昹ㄴ〹㜸㠹搷㔹㐶㕥挴つ㔹㈱㑣慥㈴㍣㉣〴㥤㄰慦㈴捤搲㈱挵㔴㠶扣晢㌳㤰愶晣㙥ㄴ㤴〹收〸ㄸ㤸ㄹ昲㘹〲慥搹㡣っ〴㔳〷㡣づ㤲搲㡣搸慦㕦㑢敢愷㥢㑡挳ㅣ〲捦㌰挳㕡〶攸戸摥敢㉤昴戸㑥挱㘴〳摤愷慣〲〸㘶ㅤ攸㤷戰㔹扤戸㔴挰ㄳ㍤㘵敡㡢愵攳〹搱㤲攸㈹戳ㄳ散㤶㑥㡡戰㈲挸攱㈶㙦㠱㌶㜹扢〲㔴慥〲〸愶㉡晡㄰戸㈴戸㑣〲㍣㤳㐱〵㤰㔷〰㕡㌲㥢㐴愵㌹㡣㠹愳㔴㘶ㅥ〹敢〰㈶敦㡤㌷㜷㔵愵愵㤴㍡昲〷昴慢搱㍥攷㠹㠶敤攱愵攵ㅣ㈲搸㤸㑤㝢挱㜱㘵㤳㝢㐴敦㡢戴敥㜷㤹戸㠵敢㐷㜸摢㔳㝣戲㕥ㅥ㜴搳愶捦ㄶ㤱㜲㜷昷㡣扣昹〲㤲㌹㌷户ち㌵㘲㜰㥤改摡㑡挵挸㜱㑤ㅡ㙢愲㍥扣摢㙢昵〹㠰㘴昰愵㈵ち摥㐲㜵敢㕡㡡戰㘲㌲㘲摥攱愸敦〹捦㌹攴㐰摢㌵昱㄰ㅡ昳昸㥦㠴㝥㍥慤晢挴㝦〷㔷攵戱慦昷㄰〲攱捥㜸挵㌵改扣㙦㜸㕥㘸㙦攲攸㤳㈳摥昴㜰㕡ㄳ㘵づ㌳挱攸㥥㤰㠱㐰ㅢ戶ㄷ㠴戸㝣㘴㝢摦㔷戴挶昲昰ㅦ扡慤攷晤㤰ㅥ挶ㅥㅥ㑣收扢㈱㠸㙤挷昳〹摡扣攷ㄸㄶ㡢慦㍣㙥㍢敦㔶挳㈰ち㥣㜸㜴ㄱ㜱攷㈸摦ㄸ挲㠸㡦㑣㤸敦挲㡣㝤搷攴㠳㘵㝤扥挵搷攲捣㕦昱㠳慢扥摥㡤ㄹ昱挵愹收搷攰㈰㤷攱扤㐴㤷晢挰挵ㄲて㌱挶捣㜲ㅤ愰㌸㔲攲㈹挰㔲攲㐹挰㔲愲摢㘷㈹搱昵戳㡣搰㔹㜳ㄶ〶㘱户戴㤴攸攲愹㠲搶㔵㠰㝤攵挹㑡昷ㅦㄶ慣つ㌴ㄷ搰慣て挳〵扣㜳戴㌶搱㌲㡣㤶㡥㜰戲挴㌳㠲戳挸㜷ㄲ㜰愷晡㙦〰愲〲㡣㙥㈸㉦㥥〳ㅦ㘹㈶㙤㜵㝦ㅡ敤晡攲昷っ㄰㔱㈵挰㔷搲㤱ㄳ㈱愱愰摦扤㐸攴㔹っ愵㜰㠱ㅢ搶㡦〰㙣㉢㌱昱っ挸㈸戵㙥慥搳㈵㙢慥㍦〷〴㕣㕦挱て㑢㠹㉥㤸愵㐴㝦换㔲扡㥣晣ㅡ㈳㜴户摦ㄹ慥搳㐹昳〱㈵戹㉥挹㘳㐹戶㤶攸户㜵晢㡦戱㐹敦㤷愶㔶ち〸搸昴攳〴敦〲㈸づ㤷搶㥡㡤㍦挱晡㠸搰愶捡晥㜷〳戰搰扤㤴㘸戲㝡攸㑦〲㤱捦〳ㄴ㠷㑤慡摥愳摢㘷㌱㍢㐴㍢〶㔷搲昵挶晢っ摥㘰㙦搲〷っ㈰㐸㌲戵㕡㘴㌳㡦散㙥㉥㍡㘹慡㌴扦收ㅡ㘴昶㙤捣㐳㥤㘹㕢㌷㘷扣〷㕦昹㔳〰㠲㕡㔹㘴敤㌰挱㕢〸挶〱挴ㄵ㉣挹户ㅡ㉦㝥改㍤摦晣愱昲挲昹ㄷ㡥㝣攸㤹ㄳ㘳摦㙣㠸换㘹挷㤶户ㅡ㕡㔷㌹晥扤〰㉣㕣戶㐴㥤搵㍣晥㘹㈰㤰〴㜵㡣㉣ㄶ㉢㤸㠷捦愵户昲㝥戶㔰戰晤戶戲㥣慥戸㘵㉢㜶摡搱晢愲㐰㔰ㄵ昴㈲㑦愷㡢散㐳㐳㉥㌳㈰愸ㅥ扡愳㤲㜶㌰扡换㈱㕡愳㥥攸㡥ㅦ㑣㍢挸㡥ㅣ摥㥣㔰㘱戸晦㘲挹愴㤶㝣捦昶搲㑣慥㐳敤晦㜹㔰㍢㑤㠷晥㝣挸㐹晥㘶㐱㤹敡㥣戲愷㥤㘱〱㌷愳㄰晦戴㤸挵㜵ㅦ昷㈱晣摦㈸㜵㌰㐸〳㌰㐲㙤挶摥㔲搷戴㐲㌸㜳㈱㠲昱㐱㘷㈶㐲㔲愱㤶挳㥢捣ㄸ晦㝣昱昷㐲昴㠱攳㈹㑢摤㠷昶昳㑤㐰愶敦挹㐰㤷摦ㅢ慢㜷㘴㑥摡晣㘸㘶捥㌲扣㔰敤㉥昶戰㝥〱㡢㤵㄰挳㍣㌲㡡㑢改㈸捦㝤㔵㔷㐲扣ㅤㄲ㑥㥣攰戳㠶㜶㥡㍣户攵㉦㠲搸晡〰㜷㡦㤷㝤捤㐸㌶㉦㝦〹㉤㐹㥣㑢㍤㌵〴㥤〴昵挰晡㈰㐰晢㑤㥢㍥攷愲㡣戸搴㥣晢㍦ㅦ㍣搸㥥晢㐵づ昸㌰㠰㥥㕢㕦攷㤰㑡㤲ㅦ㐱㑢挷摣㈶敤戱㤷㙢っ〲愶挹搶㥥㝦㈲っつ㤱㤵ㄷ摦昷改挷㡣㠷㥥㥡㈸搱攴ㄲ㉤ㄵ戴㌳扤挳㡦〱搹扡挳昹扥㍢晣㘵搰㕡扦〲㤰散㄰〸慣㌷㉦㍦㠱摦㡥ㅤち㥡㈹㜷搹㕣搷㈴搷㙥㕡㥥昴〷扢っ戵㝥つ㐳〵㘵挱㌹攴㈷㔳㠴ㄵ㐱收㜲ㅢ昲㔳慣㤱愷㥡收搷㔳㐴搳昰昱㌴捤㙦戰㤵㑦愵㘹㍥摤㐹愳㤷㐰㠳晣㑤㠰㘶㈹㜱㈹敤扥㝥ぢ〸摣㤷㕥〴愸晣っ〰㈷攱㤱㔴攲㘲っ㝡攴㘷〱㡡〳㐲㉦挳晡㙦〳㌴㑢㠹换改戹㍥〷〴攷㉣ㄷ㑡㠵挶搹戵晢㌹つ昱搰㉢㙡扡摦㈵〱ㄷ搲㜳晦ㅥ㄰捣捤㈵㌴改㕢㍢㐹晦㠰愴㕣㉤㥤昰㜳㑤慡㐷㍡愹晥㄰慤㠲戳㙡㘶晣ㄱ㄰㤳戳敥㤰换㙣㕢㘴づ㠴戲捥㜷㈷戴捤㝣晤㡣摦㐸晥㕣㘱搵㤹㕤昴昷愵㠱昵㔸㡢㘶㝦慢愵㐵㍢摣㙡搲㘳づ㈶㌹〲晥㔱㠵㈴㘳敤㐹㙦敦敤搱昴攰〳㔹㘱摣扢扤ㄷ㙥㙥㤰愷㕣㑥摣㌴㘱㉥昹户搰ㅦ㜳㜶ㄴ㈱㕢㤸慥ち昲㔷㌳敤㈵昶㤲㡦扡昶㈷慣㤱㡦㕡㥦㕥㑥ㄱ㔶㑣㑥㜰ㄳ换㤳㜶㤷㐶昱㜹㉥愷昷〳㐴晥㈹〰㑢〱㕦愱昷〵㐴㝥㠱戵昴㕢攲晥戴㘲㝤ㄱ〸㤴㔹㑦〰㔴扥〲搰㉣㈵㑥㤴㘸㔱㠹愳昵㠰㍦〳㠲〱ㅣ㐷㠵㤱㝦㑥㠰慦攸挰㔸㉤㌵㘷ㄲㅣ愱㐹晦愲㐵摡挶㐸㉡㌸〷㤹㈴扦挴㉡㍢㜵敤㉦㔹搳㑤散晢㉢㠰㠱昴㉢㜴ㄷ㕢晦扡愳戵㐴ㄲ扤挹扦㘱搷摦ㄲ晣ㅤ㐰戱㔸㈲㤹敥昹㝢㌶晥〳挱㤷㜵㡦㐹搲晢戶㔷㈲ㅤ扡㔱㤳㠶㐰㠷扦㈰㌱㈳㕡慣㈷〹㜵摤㠷㍦㕦戱㝢慢ㄵ散㘷昳㔸ㄷ㘹㍥㘹㈲ㅣ㐹搰㤶㌹っ愵㕤戴㥦搷㙡ぢ㘲㄰愶挰㉦㜶㜸昷昶㡦挲ㄵㄲ㕢戸㌹慡挴㄰慣㝦挴戴〳戳㡢戳昲㉢㐰昲昸㐲搴㙤㔴搷〵㔹㑤㐶㕡晦〴㌰㜰ㄱ挴晦っ㈴㈵㙥愳㘸㠳戴㈹ㄲ㑤晣㉦㐰慣愵㠹㠵戳㘷㤶攴扦〲㑦改摢㈸摡㐰㑦㤱㘹晡慦〲搱㍢昹㌷㈰㈹㜱ㅢ㐵ㅢ㠸㈹㕡㑤晣㌵㈰㝡㈷㕦〷㤲ㄲ户㔱戴㠱㤸㉡愰㠹晦ㅤ㐸㜳㈷晦〱㍣愵㙦愳㘸㌳挴挸㔷〸昱㈵ㄷ㜵ㄹ攱戳㜵户㜰昷摤㉤摣㘲㜷ぢ昷搱摤挲㤵扡㕡㠶晥ㅦ㤱㑤愹摢</t>
  </si>
  <si>
    <t>㜸〱捤㕡㙢㜰㈴搷㔵敥㍢㥡㙥㑤㡦㘶愴搹㕤摢㘴㙤挷㔶散㜵ㅣ搰㐶戵敢昵攲ㄷ换㕡㡦搵慥㉡㕡㑢㤶戴敢㍣㌰攳搶捣㙤愹扤㍤摤愲扢㐷㉢㔱㈱㙢㉡㐵㔱〵㤵㜲㔵㜸㈶挵慢㠰愲㉡扣〲ㄵ㐸㈰㈱㤰㔰愱〰攳㤰㤸昷㌳㠴㐷㐸㠰ㄴ㘵㈸昸挱㉦昳㝤愷㝢㥥ㅡ㘹搷捡愶㙡慦㙡㑥㥦㝢敥戹户敦㍤攷摣㜳捦㍤㉤㐳ㄹ㠶昱ㅡち㥦㉣㜹㈲㜷慦散挴㠹㙥㑣捥㠴扥慦㙢㠹ㄷ〶昱攴㔴ㄴ㌹㍢ぢ㕥㥣っ㠱挱慡㝡㘸㡦捤㙡散㝤愷㉥㔴户㜴ㄴ㠳挹㌴㡣㐲挱捥愱扤昵慢戴㄰㥢扤散㍣㐰〹㕣挶昲捣昴攲摡昳ㄸ㝡㈵〹㈳㝤㝣晣㜲㍡挰㤹㐷㈶㑦㑤㍥㝡昲攱挹ㄳ挷挷㘷㥡㝥搲㡣昴㤹㐰㌷㤳挸昱㡦㡦㉦㌵搷㝣慦昶㌶扤戳ㅡ㕥搱挱ㄹ扤㜶攲搴㥡昳㌰戸㑦㥦㜶ㅦ㝢散搱㤲㠵㜱ㄷ㘶愶㤷㈲敤挶㌷㘷挴㘱㡥戸㌸㌳㍤昹㤴㑥㙥捥㠸〵㡣㜸㜱㘶㝡㌶㙣㌸㕥㜰㔳㠶㌴㈹搸㔳戳扡收㔱〳㕡㐷㕥戰㍥㠹㈹昷〸ㄸ戵㐷㈶攷㈰改㥡ㄳ㈷㌳摡昷㤷戵换挵㤵ㅡ㤴㤶㡥㜴㔰搳昱㘸攳摣㜶㑤晢㔹㜳㕣㘸㕣㜶愲愷㥣㠶捥ㄳㄹ㙢愴晡㥡慦敢㈰昱㤲㥤㜲攳㔲慣㤷㥤㘰㕤㤳挵㙣㥣㙦㝡昵㝣㕥攵昳挶搰㠳㠳㈶㈳㕡㤹㥣㡢㙡㌳ㅢ㑥㤴㐸㡤晡㍡㌹㠸户换㌲㘴攲㍤搳愲昵㡣昷昵愲㡡㔶扣挶摢㜴ㄴ㘸㥦㉦攱摡㈶晡㤸㐴㈶愹攰摢挲㘹慤㠶㙡㔱㈳㤹搱㜳㈹㝣㡢㙤ㄳㄴ〱慣ㄱ㠰攲㝣戰攵㙤㠵攳ぢ换攷散ㄲ㕢捡〰㉡晦摦搸㍢摤㍤挹㥡慢㍡戹敡㕡慥㕡换㔵敢戹慡捥㔵摤㕣㜵㍤㔷摤挸㔵扤㕣昵昹㕣昵ち㜸㕡愵㌰㍣㥣换捡㕡㤲扢敢㔷㕥㝢㘵敥挵愳愳㕢晥㘷晥㜷㕡㜱扢挸扥ㄹ〳㘲㔷〰慣㐳㈴㍤戵㜴搹㍥㑣搲ㄱ〰愵扥㡡㈹㜰ㅡ㡦扤晢ぢ敦㍦昶攲㔷㉥晣摣㡦㠵㘷㍥晤㍦㉢㥦㉢摤㡥收愷戳㔵捤㐶捥㔵㤸㐶挷收ㅥ㥡㍣挱扦敢㙦㌴散㌳昷戴晢㠸㝢昲㘴晤昴〹攷㤴㘳㔲㉥㌷慡攴摢挰㕢㜲㥦昱㠲㝡㜸㔵戴㕥㜲攷㍣㍦搱㤱㔴挶㕣㍣㔲换㤵㝡搹㍤户㡤捤㕥㑢つ攴㌶㜷㐶㐷〹㌶㑡戲搳戱㥡扢愷㥤㔸㜷慡ㄳ搹搸搳㘱㌳愸挷㜷つ㙥㕣㐹㥣㐴摦搹摦搶ㄹ㘴㔷户ㄵ㙣㈳ㅤ换㤴敥改敦㜶搹昱㥢㝡㙡摢㑢㥢摦搸搷㡣つㄵ慥敤摤㍡ㄷ改敦㘸户敥㥡搱ㄴ㕣敤㤶㡣扤㙢㤵㘹㔳㍡慦昱㤹㡤㌰搶㠱㑣㙦愲戱攴搵慥攸㘸㐵搳㔱敢扡㉣昵㜶㌶㘵扢㝡㘲㌱挰㐲戱㑦敢昷㜵㔳㈹㘸ㅤ搴㜵ㅤ昳摤㠴㤴㜷㔶㥤㌵㕦摦搱挳㤲扥ㄳつ㐷㝢挸㜳㘱慤ㄹ捦㠴㐱ㄲ㠵㝥㙦换㔴㝤换㠱㈷愹㕦っ敢㍡㉦挵㐸愱㌲㠶㠶㤴㌲摥㌲㘸㑢㜲散㤸㥢戶换㐸攸ㅡ昶㘷敥㌲㈲㌲て摣散敤㤱㠱㜴ㄹㄹ昹扦㜱摦㤹㜴ㅢ㈱戹㑦散换㍤挰㐸搹改つ扤ㅢ㙦㜲ㄹ晡㠱ㅥ㝣捤㕤㤹㍢戶昷㤰ㅤ扢扣捥㑣扢戴挲㜳㤹摣晢〸㑤㠶㙤摢摥搷㤷㌹㤷㍢㤲慤晥摣ㄶ捥㡢ぢ㑥㔰昷㜵戴㙦㔴愱㌸㈳晢づ㠲㙦㈰㜸〳挱㔱㠲㍢〱捣㉦挱扦敤㈹㔱晡㐹戵慤㜶捣慢㕥㍤搹戰㌶戴户扥㤱㠰㠶㘸愴㔰愰戸昹晢㌲〲㥢㌷㈳ㅣ㜹㤱〱㡥㝤㌷挱ㅢ〹敥〱㈸ㄶつ敢㕥㍣つ慢㘸㡦昳昱㈶㠰戱搶㠱㌹㥥㕡㘶㔱㤹㍣っ㕥晦㤱挵ㄸ挸㤶ㄳㄲ挱㑢㙣㌶㌰㙥㍣㌴㌴㐸ㅡㄷ㥣㜸㈳攱㐶摣户㔱づ愷晢㌸攸晤〰愵㘳〰ぢㄷ戴㡦㙤㝣㜳攲ㅥ㤳挷摢㜵捦㔸ㅥ㐰㜷㌴㔶㜶㠲摡㐶ㄴ〶〸〳㘷㥤挴㤹慡㈱㤰㠸㤵㘳㌵ㄶ挲㤹㘶㘲㌵㉥㜸㜸㤴ㅡ换㝡㔳㍢挹っ㥣㜴㔲㙥㉣㈰〸ㄱ㉦㍡㕦摦㌶ㅢ㘹晣㌰慢攳㥡捤㐰㘳ㅥ㑥㘹摢〲〶㉦㕢㙡搰捤攸敤㠴㐳て㌷㤶ㅣ〴㉡㠹つ愶〹改㤵㘲散㔹ㄶ㕡慢㜷㌱慢㘱㠴㡡愰㕤愳㡣〸㈱ㅤ挹愰摤攰晣挴㠹㥡捦㘰晦晥戹㤴㜸㝥㍣㤹〹㜷㜲㌶㐴〸慡㈵㄰愶搰㉤ぢ收㘵敤慢慡晥㙤捥㐸㘵戱戶㤶づ㡢愹㥣㡦挲收㈶愳㤵㥢㌵づ挷㌲散〷〰㝥昲扦㝥晥㠹〷㝥晣挳慦㘵捦㙢搸㐰㔲慣㌷愳戱㉢㤸戱ㅥ㘴ㄷ㌶昱挹㘲扦〵愰㘸㤳捦㘶攳敥㌶㤳戱捦㐰㥦扢㐷㠰㐵㤳㉤㌵戰昲搵㐸㑢挴㔸㤰捡捥愶㉥㌷㥥〹愳㉢㙢㘱㜸㠵㠶㌰㉡戵㜸㐳敢㠴㘱搸㐸ㄶ㜵ㄲ㔷㑡つつ昵㐴㕡㕤昱ㅡ〳㌸敢㌸㐰㜹捡昷挷㕢㈳挶搶㕢㐱ㅡ挲搹㘲㑤〲㌹㌲攷慤攳㐶ㄱ㡦㥦㝣㘸ㅣ㔷㡣挹㙤㍦摥㔶慦㘰㜵っ㥥ㅥ㝣搳挴㑦㈴㉦晦摦攲㉦㝦攴搷㍥昹摥挷㕦㔸㔶㥦捦ㅡ㜶㐵㘵ㄲ㡣㘱㌸晢㈴挱㐳〴愷〸ㅥ㈶㌸つ愰㕥㐲㔷㍡慣㤷㔰戹㠶㕦挷敤㍣㐲㥥㐷〹ㅥ〳㠰摢戱改㜶攰㜵㥥攰攳㕢〸搲㤳慤愸ㄴ攳㍤㍡ㅣ晢っ挱户〲㈸敥㌹㙥㑥挳㍥ぢ戰愷㠶㥦㐴愳〴㠹扢戴㌷㡤㤶愲捤昶摤㥡㤵㌶挵㤰㤲摡戵㈹㑤㥢昲戳㈹㍢昵戱㑣ㅣ扢攴昴搱慣愱㍦晡㌴改换晢昷㤳〴攱敤㜳戹敢挴ㅦ〵戳攵㕥ち扣㈴ㅥ㜱愷㥡㐹㌸攷㈵戳㜱㔲㜲〱㠰㑡㤷㍢攵〸敢敡㌴攱㕥昶昴搵㔵㔸搱扤扢㥢㜰㍦㤹㘹挶㐹㈸慥攲㥥摤敤戳攱㔳㘱㌲敢挵㥢扥戳㜳㙣㐰㜳摡昲捣㠶づ㄰㔳㐵〸慤慥挷ㄴ㙥㙥敡晡㠰㌹慥㠴捤愸愶攷㘷㙦㠵愸㑣愵㍥捦挰㔶㠲挷㔳て散ㅤ㠵㜴挹㥤㈷㜳づ摢㑦ㅤ昰㔰愷㠹ㅢ昶〲㈱摥〹慢㐷㌱㑣㥥昲晢㥢㐷㔷㡣㈷ㄷ㌰ㄷ㉡㑤㘹攵散ㄲ㌱ㅦ挴㕥㕤ㄷ戳摡㐵㉦ㄸ捤搰挵㘶搲搳攲㙣ㅦ挹㕡攰ㅦㄶ〳愸扤收㐴昵㕢㐱㈳㤴ち㜶慢愸㐳㔹昸㍢㤸㤰搳㘱っ攳搵㔶㈲攷搵㙢㈲㘸挳㘴㈰㌵搰㔵户户㈱㤰慥昰㤸敥慤㑣㔱户挹〵搶㉥㙡㈷㈸ㄲ㔹㐹敡戳㝡㙢㔴㌸㌴っㅢ改〰㕦ㅦ改慤捡改㙤扢㔳㙢㜱攸㌷ㄳ㍤摡挶㘴㠳摢敥戲昶ㅤ㕥㜵㑡㙤㙣愹㤶攰㌲搸ㅥ㡦搷㤸㕢㐷㍢㤰㐸㍥搳㤰ㄲㅤ㔹晢ㄸ㙥敦㈲戸㜷づ愸㔱挴㈵慥㤴晦㍣慢㍥昸〱㤶て㥤㌵㕡㐸戶㠹ㄸ㈰摦昸㕤㠶扢攸㐸敢㡡㥤㝡㌶㜱㕡愵ㄶ㡤搷㠸戲㉢晥づ戹〲㘶㠲挶戸㙤㝣愴攷ㄲ慦收昸晥捥愸㍢ㅦ搴晣㘶㕤㉦㌸㙢摡㙦昹敡㌰㙡摣㈲晡㤲昴㘵慡慢㝤攴㤲㕤昰收㤱挳㙣摤㥣づ散摥っ晢㈲挴㉡攷㌸挶㐸㝤ㅢ慦㉣慦晢搲挸戳晥㜰㈷攵㈱挹㌵戸戴㕤㈴晡㌲㠶搰敤㝢愷散戶㉥戶㠵㜰㈱㐴㑥愰摥㐵扡攰愵愴㕢㘶㑦㠹㡡㉣换㍡攸愱〲㔹愱扣晡㕡昶扣㤶㍤ㄱㄶ愵ㅡ攰晤慥㍦昸敥ち㍥攴扣ㄷ〷挸㈸㙢㡣摥㉢つㄶ㔶扤挴搷㈳慥戴ぢ㕥攰㜶愰㌴㠷摤搵つ〴慦戳㘵昷㝣攴搵㝤㉦搰っ㍣㤰愳㘲㐲㜳㐱慦㈳㥢戲ㄴ挶ㅥ㤳攵㘵㜷㌵㜲㠲㜸㤳昷㤵摡捥攱㥥㥡㈸换㜴愷扤〰㥢㈷㝤㈷昱㌱㜷㘵㈳扣㡡㝣㝢戳ㄱ㥣㜷㌶攳㕢㐲㔱扣㈹愷㈵摤㔱㌹㤵换愹㐲慥㜰搰㌳捡㕡挴㘸㕤㔷て挶〳〶〳攸ㅣ㐱愶㌹㕥捡昷搹扡㔴㕡㤶摡攲搶攵ㄴ㝢戲搸〳敦搵敤㙦ㄷ㜴挷昶ㄲ晢㍣つ㜰攱晣愵昹㑥㐲昴㙢昸昶㘰㌲㠹戰捦㤹㈰㌶搲捥扤㌰ㅢ㌱㥡摡つ㘹㌴㈳㕢搴捦㕡扦㉤ㄶ㕤攱愱㔹攲ㄸ㈵㍢搱㌹摣㡢㑢昰〲昰挱挸㈶挰昹㡥愶ㄵ挶㜳つ挷㡦戳戶㤹戰搱㜰㘸㘷戴搱ㄵ㌸㜰㕤㤰攰ㅡ㙥挵㜶〱挴ㄸ㌳㤲戳つ㤲戳㉤㈴㥣换捣愷ち捥戱挲㜵㈷昲㤲㡤㠶㔷㉢戰挲㥣攷㉤㘱愰㌰㈰戹挳㐳愰㉣㘲愵㠸㔴晢㜳ㄷ改㜵ㅢ捡㥥挴攵㠱愲愳昲㘱挶㌹㌹捣搵〱㤳㔵㌰㕥昱晡昶ち㐶㌳㤹攴㠱晦〷㐴改㡡挲㐰ㄱ㡦愴挶㐱㘷戳扤㥡㈱慣攴㤹挶搹㌷㠳挰ぢ㝤㜱㈱㜴敡㜳㐸㡢㠷搱㜰昶愵慣〰搵搲扦㐴ㄵ收㡣㘶㤰㜰㐵㈲㜷ぢ挱㜰㔴㈰㘱〵昹㤸㍣戳㑤㔶慡㐳捡挶㌰捤㤱挲愰㜷捤户挶㍡㤶摤愸扢㍦晢捤敦ㅡ晦慢㑦㍦ち㌷换㘵㌱㥥戰㉦ㄱ㕣〶㔰捣㐶㜱㍤㝤っ捦㤰攱敤〰㈶搳ㄲ晤扢㘴捦っぢ㍦㝣㤸つ㘶㝥ちつ㉥〷㜱㠷㠵㝣㄰㌲㐸㄰㠹㌵㔲㘰〶挶㝥〷挰㘷㕦㝥㤹㌷㘴㐳㌱㙤搱㝡㍦ㄳづ搹〴摦〹搴㝥ㄷㄹ㜸㘱攷慤搴晡㌶㠰摣戱㡢㠶晤㉣㄰㘸㠵㤷ㄲ晢摢㠱攲㘲愲攸㡢㜸㌹ㄱ㙤攱搱㍡㘴㐸㉡摡㔵㐲㜰昱捡捦搰㥡㕣搷ぢ搳ㄴ㔳〳っ搵っ晢㌹㠲㝢〱㕡戱㠲㘲挶㠰昱㠲㤴㈷㥦㝢㌲㐵㕥扤昶改〷扥昹慥戹戳㥦㌸㥢㕥㤸っ挵搴〱㑦㌵㐳慥敦昲摥㍥搷愹㤸㔸愰晢戴㙢〰㡡ㄹ〶晡㈵捣搰收㠲㙤つ㤰摡㘹㡥戶㠷㌲挸㑥㤹㠹㄰㍢㜵㌳㠴ㄵ㐵〹户㘴ぢ戴㈵摢㜵愰昶〶㠰㘲㝥㘲〰㠳㐷㠶攷挹㐰㥢愱〱搸㔷〰摡㍡㥢㐶愵搵㡤㕢㌹搳㤹㑦挶〶㠰挹㙢攳㡤㕤㔳戹㔳㉡㕤戹〳晡搵昸㤰晢㜴搳昱昱挱㜲ㄱ㠱㙣㐲搲慤攰戸昲改㜵愲晦㈳㕡敦㜷㑣摣挰㘵〹敦㝡㤶㉢敢㤷㐱㉦㙦戶戶㤸㥣〷扢㙥ㄴ捤昷㈳㤱㜳㘳㙦愱㐵っ㙦㌱㐳㕢慤ㅡ〵扥㤳㥢㌵つ扣ㄸっ敦㜳㝣昷㐵摥ㅣ改㐸挷摤昰㘰㤹昰昹㍦〶㠳晣㔴敦㈹ㅥ愲慢攲㔱㉥挶扡㤹㈱攲㌵攸㤰慦㝢〶㠸戵戹㍣つ㔶㤲ㅤㅦ㈷㌰㔱收㈰㔳㡣㉥〷㠹〵搰㌰扤㌰挲扤㈲摦晦晤愱摤㤷〷晡挸㙤㝤摦㝢愴ㅢ㕢㜸搸㤸㉦㐲戸㝢昶敦㤵㈷晢戰㔸ㄱ挰㙤ㄷ扤㕡ㄴ挶愱㥢㡣慦㈰愴ㅣ攷ㄷ㐰㙣捣ㄳ㔳收晢㌰攲挰㜷㜲㘱昹㠰㕦攵㐵㐵挵㉢㐱㜸㌵㤰搹㤸㌱㍦㠴㡡扣㠶㠷昹ㅡ㕥㌹愴摣て㈹㔶㜸㌰㌱ㅣ戶ㄳ㠰昲㔸攵㤲㌴㠱㐶敦捥㔲愱㉢㘷愹搰㥤戳㡣搱〱㜳ㄴ〶㔶㌷戵㔴攸戶愹㑤慢〹㜰㘸㘶扡摡晢て〸搶ㄶ挸㈵㤰攵㠰㕢挶㌷㐴敢㉡㈸愳愰㜴㠵㠸ㄵ晡㝤㡥㘲㙦ㄳ㜰愶昲㔹㕦搱昱搳戵ㄴ搵昷㐰㡥㌴晤戶〹㉢ㅥ〴㈲愴㜷〳挹攱㐷㠹㉡㍡㝥愱㝥㔷㠶戰愲㥥〳㤰晢摦㝢㔸慢ㄱ攰㘷㕦〳㘰㑦㈶㔳ㄴ晤㉥㑤㔲扤㠰搷搰㄰㠰ㅢ搶㜷〳散愹㕤昵ㅥ戰㔱挳扤ㅡ愲㑢ㄶつ扤ㄷ〸㌴戴㡥〷㑢㠵㉥㤸愵㐲㝦换㔲㜹㍥㝤ㅡ㘳㜴户㕦ㅦつ搱㐹㡢㙣愹㈱㥢晡戰愹㠲ち晤戶搰扦㤷㈴㤹慦挸㐱㜶㉣㐹摦〷挰㐲㔱㔵戸㜳㠵攷晢㠱㤴挷㑣ㅡ摦ㄳ㝢攷㈵扢㤴㍢〱㘷搲昳つ晢ㅣ扥㐹敦㔰散㐳〸㝤㑣㌱㡣㝣敥昱㠳㡤㐵搷㑢愳收捦㑣愰㠹慦㘱ㅣ慥戳攳㉦㌹攲扤昸搹敦〳㔰戴换㌲㙢挷〹摥㑡㈰昹昶㄰慦ㅣ昸㕤㈲挸ㅡ晡扦㑢㔴㘸慤㈲挸ㅦ攰㈰㍦〸㔰ㅥ慤搰㔸㠵昸㐳慣㡦㈹㌱㔳戶晦㌰〰ぢ扤㜷㠵收㉡㕣㍦〲挴晥㔱㠰昲愸愲㡤㔱ㄹ㙡ㅤ㙦愴〴㘴搲ㅦ㈴㠵㡡ㅤ㌴改戵扤㈶敤㘴つ晤ㅦ〹㉡㌴〵扥戹㕣㌱愹晦㙦摡㕢㔹改ㅤ愶昳㡦ㄹ㌴㈹搳愵挳ㅥ㜱搳晦㡢愰捡㈴ㄷ散㡢户㉢攱㍡ㄳ攱㕦㈳ㄶ㜰㔵挷㈵〶晦㈰㤴㜹㄰㕣攱ㄹ㔶戶〲㘶㕢㙡愲㙦㜷㌱㐲〴㍤散捥挷㐸〸搴ぢ昸攲㤸攰㕦㔵㠲㕢㈱㘴挰昹㤳愷㘹挳戸㤹㉢捥つ㜴晤户愳戹㍦挰敥捡㝡㜴攴搱捡㝡攵㜸ぢ㍡㔸挰㘰晤ㄴ㕥搶昹㐶㉥㘷㑤㥣㔳㔵㘸㕡ㅣ搷㝦㍣㜴㔴ㅣㅤㅤ愱晤搳攰戵㝥〶㠰ㅦ攳㤴慣〳㜱慤晤戳愰愴㜷㈸摡㤶㘱㜲㐷昴㉦㡣〷昱ㅣ㝢昴㝤摤ㅦㄹ攱㙡㉦㝤攰攳㑦ㅡて㍦㍢愵㘸昴㘲慤敦挴〴㘸慤㠷㐰㈸攴㠶ㄴ㌷㠲㌴扣㈳㙢攰㌵愱㠰㤸㥦㍢㐲ㅡ摥㥥㌵㜰〷ㄶ昰摤㡤㕢㈳戵㐹挵晤㐰扢戴㍥㐴ㅡ愲慣挷挷㜱㙤ㅥ㘷ㄴ愳ㅢ㕡愹换攸㥡扡改ㄷ㡣捥㙡㝦㠱㍤㝥ㄱ㐰㔶换摤㡦㔲戴㝦〹戰㙢戵㡡晢㑣〶晦㌰㤰摤㤲㕣㙡㡤摤㈳挹㕦攵㈰㜴ㄳ戸扤ㄲ㘲摣㡦㤰㈴㥢㔳愴愸戸㐵㈹挹㤶㙣㑣㑡晦㠶捤㠲愳ㅥ㌰㈴晢㜵㜴㔵搴㈹挷戰㍦㥡㈱㌲㑤㡡㠴搳戰㍦㐶㉡㈵㈱㍣扦㤱㈱挲挳愵〹捦㙦㤲捡㔵〹捦挷扢㜹攴ㄵ㈰搸㥦〰㘸㤵ち㕦㈵晥敢户㠰挰换挹㑢㠰摡㥦㙣戱㤰㠱㉦ㄳ慥摦〶〲㉥㜹つ㔰晢㜷〰昸㉡ㅥ㕡ㄵ扥㡥〷扥晤㈹㠰昲㔰㠵㉦捡慣㠱愳㡢挵㥣捤㉣㐶㐶晢㕤㌲昰㐵ㄹㄷ㐷ㄷ慥㌳摤㕣㥦㈱〳㕦㈴㘳晦ㅥ㤰昲㤰晡ㄴㅥ挲晡㜸㌷敢敦㠳慡㌸慡〸攳て㔸㘳㙦愹晤㈱㄰㤳扤昷㐹㙥㜶戶㜹〱㡣㜶㠳ㅦ㔳戸攱㡢㡤㜳㐱㌳晤捦ち慢挱㜴㘳㜰㈸ぢ挷㈷摡㍣㠷摢㤴㌶敦㘸㥢㈴㝤㡥愶搹〲晥㤷ち㔹㈶㍡㠳摥摥摦㈲晣㔸㉦㤷㙣摣户户㙢㙦㑤㤰㈷㘳㐱摤㌰㘳㈱晤㥦愱㤷㌸㍡㡡戲摢㤸㔴ㄵ攵㈸㐲晢㈳戶㡡ㅣ㠱搸㉦戳搶晡㔱㥥㘲㘵㥦㙤㔱昰㌴㌹搰つ㑣㠳ㅤて戸㔵晥㤸慦㤳㜹〱戱㍦〷挰㔲挲慦挲昹㠹㘱㝤ㅥ〸㠲㍣捥㑣敡慦㐸㕤㐹㔷愰昶㥦〰戴㑡㠵㐳㘴〶挸㝥㌴ㄱ晢㑦〹昰㔳㕤ㄸ慢㡡㈳〹挷㥦戵㌹㍡ㄸ㌹㉡慤戱ㄵ挷愰㌸散㍦㈷㥤㕣㔲晢ぢ搶㠴挴戶扦〴攰收攱㑦㐹ㄳ愹㝦搵㐵慤㤰㐵㔶昱搷㙣晡ㅢ㠲扦〵㈸㤷㉢㘴㤳㤶扦㈳昱敦〹扥㈰㉤㈶㔹敦摦摢㙣㈴挰愳敤㡣㠰て晦㜱挴㙣㘸戹㤱收搴愵つ晦㙢挵收摤㜶㝦㤸攴㠹ㅥ搶㘲㑡㈲ㅣ㑢搱昶〶ㄸ挹㥡戸㘳㕥慦昵慢㘱ㄸ㍦㝦㤸攱㍤㝢㉦㠵㙦㐸慤晦挶戸㔲搳户晥〱挳づ㉤慣㉣搸㕦〴㔲挴て慡敥愰㔲㔷ㄴ㌵〵㘹晤㈳挰搰㈵㌰晦ㄳ㤰㡣戹㠳㠲〶挳愰㑡㠴昹㥦㠱㔸慢㔳换攷捦慤摡晦〲㍣攳敦愰愰㠱㥦㉡ㄳ晥㉦〱㤱㤹晣㉢㤰㡣戹㠳㠲〶㘶慡㔶㤸扦っ㐴㘶昲ㄵ㈰ㄹ㜳〷〵つ捣㌴〱㘱晥㌷㈰慤㤹晣㍢昰㡣扦㠳㠲㘶愸戱㉦ㄲ攲㐷㈹㑡ㄹ攳摡㝡㈹㥣㝤㉦㠵㔳散愵㜰ㅥ扤ㄴ扥愹㠷㌲昲晦㠴㤷愶㘵</t>
  </si>
</sst>
</file>

<file path=xl/styles.xml><?xml version="1.0" encoding="utf-8"?>
<styleSheet xmlns="http://schemas.openxmlformats.org/spreadsheetml/2006/main">
  <numFmts count="6">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s>
  <fonts count="6">
    <font>
      <sz val="10"/>
      <color theme="1"/>
      <name val="Arial"/>
      <family val="2"/>
    </font>
    <font>
      <b/>
      <sz val="10"/>
      <color theme="1"/>
      <name val="Arial"/>
      <family val="2"/>
    </font>
    <font>
      <sz val="10"/>
      <name val="Arial"/>
      <family val="2"/>
    </font>
    <font>
      <b/>
      <sz val="10"/>
      <name val="Arial"/>
      <family val="2"/>
    </font>
    <font>
      <b/>
      <sz val="8"/>
      <color indexed="81"/>
      <name val="Tahoma"/>
      <family val="2"/>
    </font>
    <font>
      <sz val="8"/>
      <color indexed="81"/>
      <name val="Tahoma"/>
      <family val="2"/>
    </font>
  </fonts>
  <fills count="6">
    <fill>
      <patternFill patternType="none"/>
    </fill>
    <fill>
      <patternFill patternType="gray125"/>
    </fill>
    <fill>
      <patternFill patternType="solid">
        <fgColor indexed="55"/>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cellStyleXfs>
  <cellXfs count="92">
    <xf numFmtId="0" fontId="0" fillId="0" borderId="0" xfId="0"/>
    <xf numFmtId="0" fontId="1" fillId="0" borderId="0" xfId="0" applyFont="1"/>
    <xf numFmtId="0" fontId="2" fillId="0" borderId="0" xfId="1"/>
    <xf numFmtId="0" fontId="3" fillId="0" borderId="0" xfId="1" applyFont="1"/>
    <xf numFmtId="14" fontId="2" fillId="0" borderId="0" xfId="1" applyNumberFormat="1"/>
    <xf numFmtId="6" fontId="2" fillId="0" borderId="0" xfId="1" applyNumberFormat="1"/>
    <xf numFmtId="0" fontId="2" fillId="0" borderId="1" xfId="1" applyBorder="1"/>
    <xf numFmtId="0" fontId="2" fillId="0" borderId="2" xfId="1" applyBorder="1"/>
    <xf numFmtId="0" fontId="3" fillId="0" borderId="2" xfId="1" applyFont="1" applyBorder="1"/>
    <xf numFmtId="0" fontId="2" fillId="0" borderId="3" xfId="1" applyBorder="1"/>
    <xf numFmtId="0" fontId="2" fillId="0" borderId="4" xfId="1" applyBorder="1"/>
    <xf numFmtId="0" fontId="2" fillId="0" borderId="0" xfId="1" applyBorder="1"/>
    <xf numFmtId="0" fontId="2" fillId="0" borderId="0" xfId="1" applyNumberFormat="1" applyBorder="1"/>
    <xf numFmtId="0" fontId="2" fillId="0" borderId="5" xfId="1" applyBorder="1"/>
    <xf numFmtId="9" fontId="2" fillId="0" borderId="0" xfId="1" applyNumberFormat="1" applyBorder="1"/>
    <xf numFmtId="0" fontId="2" fillId="0" borderId="0" xfId="1" applyFill="1" applyBorder="1"/>
    <xf numFmtId="0" fontId="2" fillId="0" borderId="0" xfId="1" applyBorder="1" applyAlignment="1">
      <alignment horizontal="center"/>
    </xf>
    <xf numFmtId="1" fontId="2" fillId="0" borderId="0" xfId="1" applyNumberFormat="1" applyBorder="1"/>
    <xf numFmtId="0" fontId="2" fillId="2" borderId="4" xfId="1" applyFill="1" applyBorder="1"/>
    <xf numFmtId="9" fontId="2" fillId="2" borderId="0" xfId="2" applyFill="1" applyBorder="1"/>
    <xf numFmtId="9" fontId="2" fillId="0" borderId="0" xfId="2" applyBorder="1"/>
    <xf numFmtId="9" fontId="2" fillId="2" borderId="0" xfId="1" applyNumberFormat="1" applyFill="1" applyBorder="1"/>
    <xf numFmtId="0" fontId="2" fillId="0" borderId="6" xfId="1" applyBorder="1"/>
    <xf numFmtId="6" fontId="2" fillId="0" borderId="7" xfId="1" applyNumberFormat="1" applyBorder="1"/>
    <xf numFmtId="6" fontId="2" fillId="0" borderId="0" xfId="1" applyNumberFormat="1" applyBorder="1"/>
    <xf numFmtId="6" fontId="2" fillId="0" borderId="8" xfId="1" applyNumberFormat="1" applyBorder="1"/>
    <xf numFmtId="0" fontId="3" fillId="0" borderId="0" xfId="1" applyFont="1" applyBorder="1"/>
    <xf numFmtId="2" fontId="2" fillId="0" borderId="0" xfId="1" applyNumberFormat="1" applyBorder="1"/>
    <xf numFmtId="0" fontId="2" fillId="0" borderId="5" xfId="1" applyNumberFormat="1" applyBorder="1"/>
    <xf numFmtId="44" fontId="2" fillId="0" borderId="8" xfId="3" applyBorder="1"/>
    <xf numFmtId="0" fontId="2" fillId="0" borderId="9" xfId="1" applyBorder="1"/>
    <xf numFmtId="44" fontId="2" fillId="0" borderId="10" xfId="3" applyBorder="1"/>
    <xf numFmtId="0" fontId="2" fillId="0" borderId="6" xfId="1" applyFill="1" applyBorder="1"/>
    <xf numFmtId="9" fontId="2" fillId="0" borderId="7" xfId="3" applyNumberFormat="1" applyBorder="1"/>
    <xf numFmtId="0" fontId="2" fillId="0" borderId="4" xfId="1" applyFill="1" applyBorder="1"/>
    <xf numFmtId="9" fontId="2" fillId="0" borderId="8" xfId="3" applyNumberFormat="1" applyBorder="1"/>
    <xf numFmtId="0" fontId="2" fillId="0" borderId="9" xfId="1" applyFill="1" applyBorder="1"/>
    <xf numFmtId="9" fontId="2" fillId="0" borderId="10" xfId="3" applyNumberFormat="1" applyBorder="1"/>
    <xf numFmtId="44" fontId="2" fillId="0" borderId="0" xfId="3" applyBorder="1"/>
    <xf numFmtId="0" fontId="2" fillId="0" borderId="11" xfId="1" applyBorder="1"/>
    <xf numFmtId="0" fontId="2" fillId="0" borderId="12" xfId="1" applyBorder="1"/>
    <xf numFmtId="0" fontId="2" fillId="0" borderId="13" xfId="1" applyBorder="1"/>
    <xf numFmtId="44" fontId="2" fillId="0" borderId="0" xfId="1" applyNumberFormat="1"/>
    <xf numFmtId="0" fontId="3" fillId="0" borderId="0" xfId="1" applyFont="1" applyAlignment="1">
      <alignment horizontal="center"/>
    </xf>
    <xf numFmtId="0" fontId="3" fillId="0" borderId="0" xfId="1" quotePrefix="1" applyFont="1" applyAlignment="1">
      <alignment horizontal="center"/>
    </xf>
    <xf numFmtId="0" fontId="2" fillId="0" borderId="0" xfId="1" applyAlignment="1">
      <alignment horizontal="center"/>
    </xf>
    <xf numFmtId="1" fontId="2" fillId="0" borderId="0" xfId="1" applyNumberFormat="1" applyFill="1" applyAlignment="1">
      <alignment horizontal="center"/>
    </xf>
    <xf numFmtId="9" fontId="2" fillId="0" borderId="0" xfId="2" applyAlignment="1">
      <alignment horizontal="center"/>
    </xf>
    <xf numFmtId="164" fontId="2" fillId="0" borderId="0" xfId="1" applyNumberFormat="1" applyAlignment="1">
      <alignment horizontal="center"/>
    </xf>
    <xf numFmtId="1" fontId="2" fillId="0" borderId="0" xfId="1" applyNumberFormat="1" applyAlignment="1">
      <alignment horizontal="center"/>
    </xf>
    <xf numFmtId="0" fontId="3" fillId="0" borderId="0" xfId="1" applyFont="1" applyAlignment="1">
      <alignment horizontal="left"/>
    </xf>
    <xf numFmtId="0" fontId="3" fillId="0" borderId="14" xfId="1" applyFont="1" applyBorder="1"/>
    <xf numFmtId="0" fontId="2" fillId="0" borderId="15" xfId="1" applyBorder="1"/>
    <xf numFmtId="2" fontId="2" fillId="0" borderId="0" xfId="1" applyNumberFormat="1"/>
    <xf numFmtId="9" fontId="2" fillId="0" borderId="0" xfId="2"/>
    <xf numFmtId="165" fontId="2" fillId="0" borderId="0" xfId="3" applyNumberFormat="1"/>
    <xf numFmtId="43" fontId="2" fillId="0" borderId="0" xfId="1" applyNumberFormat="1" applyFill="1"/>
    <xf numFmtId="165" fontId="2" fillId="0" borderId="15" xfId="3" applyNumberFormat="1" applyBorder="1"/>
    <xf numFmtId="0" fontId="3" fillId="3" borderId="0" xfId="1" applyFont="1" applyFill="1" applyAlignment="1">
      <alignment horizontal="center"/>
    </xf>
    <xf numFmtId="165" fontId="2" fillId="0" borderId="15" xfId="3" applyNumberFormat="1" applyBorder="1" applyAlignment="1">
      <alignment horizontal="center"/>
    </xf>
    <xf numFmtId="8" fontId="2" fillId="4" borderId="0" xfId="1" applyNumberFormat="1" applyFill="1"/>
    <xf numFmtId="8" fontId="2" fillId="0" borderId="0" xfId="1" applyNumberFormat="1"/>
    <xf numFmtId="165" fontId="2" fillId="0" borderId="16" xfId="3" applyNumberFormat="1" applyBorder="1"/>
    <xf numFmtId="0" fontId="3" fillId="0" borderId="1" xfId="1" applyFont="1" applyBorder="1" applyAlignment="1">
      <alignment horizontal="center"/>
    </xf>
    <xf numFmtId="0" fontId="2" fillId="0" borderId="0" xfId="1" applyBorder="1" applyAlignment="1"/>
    <xf numFmtId="0" fontId="2" fillId="0" borderId="5" xfId="1" applyBorder="1" applyAlignment="1">
      <alignment horizontal="center"/>
    </xf>
    <xf numFmtId="43" fontId="2" fillId="0" borderId="0" xfId="4" applyBorder="1" applyAlignment="1"/>
    <xf numFmtId="9" fontId="2" fillId="0" borderId="4" xfId="1" applyNumberFormat="1" applyBorder="1" applyAlignment="1">
      <alignment horizontal="center"/>
    </xf>
    <xf numFmtId="0" fontId="2" fillId="0" borderId="0" xfId="1" applyFill="1" applyBorder="1" applyAlignment="1">
      <alignment horizontal="center"/>
    </xf>
    <xf numFmtId="9" fontId="2" fillId="0" borderId="4" xfId="2" applyNumberFormat="1" applyBorder="1"/>
    <xf numFmtId="9" fontId="2" fillId="0" borderId="0" xfId="2" applyNumberFormat="1" applyBorder="1"/>
    <xf numFmtId="9" fontId="2" fillId="0" borderId="0" xfId="2" applyNumberFormat="1" applyFill="1" applyBorder="1"/>
    <xf numFmtId="9" fontId="2" fillId="0" borderId="5" xfId="2" applyNumberFormat="1" applyBorder="1"/>
    <xf numFmtId="9" fontId="2" fillId="0" borderId="0" xfId="1" applyNumberFormat="1"/>
    <xf numFmtId="9" fontId="2" fillId="0" borderId="0" xfId="2" applyNumberFormat="1"/>
    <xf numFmtId="9" fontId="2" fillId="0" borderId="11" xfId="2" applyNumberFormat="1" applyBorder="1"/>
    <xf numFmtId="9" fontId="2" fillId="0" borderId="12" xfId="2" applyNumberFormat="1" applyBorder="1"/>
    <xf numFmtId="9" fontId="2" fillId="4" borderId="12" xfId="2" applyNumberFormat="1" applyFill="1" applyBorder="1"/>
    <xf numFmtId="9" fontId="2" fillId="0" borderId="13" xfId="2" applyNumberFormat="1" applyBorder="1"/>
    <xf numFmtId="44" fontId="0" fillId="5" borderId="0" xfId="3" applyFont="1" applyFill="1"/>
    <xf numFmtId="44" fontId="0" fillId="0" borderId="0" xfId="3" applyFont="1"/>
    <xf numFmtId="0" fontId="2" fillId="5" borderId="0" xfId="1" applyFill="1"/>
    <xf numFmtId="164" fontId="2" fillId="5" borderId="0" xfId="1" applyNumberFormat="1" applyFill="1"/>
    <xf numFmtId="164" fontId="2" fillId="0" borderId="0" xfId="1" applyNumberFormat="1"/>
    <xf numFmtId="14" fontId="2" fillId="0" borderId="0" xfId="1" applyNumberFormat="1" applyFill="1"/>
    <xf numFmtId="0" fontId="2" fillId="0" borderId="0" xfId="1" applyNumberFormat="1"/>
    <xf numFmtId="17" fontId="2" fillId="0" borderId="0" xfId="1" applyNumberFormat="1"/>
    <xf numFmtId="2" fontId="2" fillId="5" borderId="0" xfId="1" applyNumberFormat="1" applyFill="1"/>
    <xf numFmtId="0" fontId="2" fillId="0" borderId="0" xfId="1" applyFill="1"/>
    <xf numFmtId="0" fontId="0" fillId="0" borderId="0" xfId="0" quotePrefix="1"/>
    <xf numFmtId="0" fontId="3" fillId="0" borderId="0" xfId="1" applyFont="1" applyAlignment="1">
      <alignment horizontal="center" wrapText="1"/>
    </xf>
    <xf numFmtId="1" fontId="2" fillId="0" borderId="0" xfId="1" applyNumberFormat="1"/>
  </cellXfs>
  <cellStyles count="5">
    <cellStyle name="Comma 2" xfId="4"/>
    <cellStyle name="Currency 2" xfId="3"/>
    <cellStyle name="Normal" xfId="0" builtinId="0"/>
    <cellStyle name="Normal 2" xfId="1"/>
    <cellStyle name="Percent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25" b="1" i="0" u="none" strike="noStrike" baseline="0">
                <a:solidFill>
                  <a:srgbClr val="000000"/>
                </a:solidFill>
                <a:latin typeface="Arial"/>
                <a:ea typeface="Arial"/>
                <a:cs typeface="Arial"/>
              </a:defRPr>
            </a:pPr>
            <a:r>
              <a:rPr lang="en-US"/>
              <a:t>Market Share</a:t>
            </a:r>
          </a:p>
        </c:rich>
      </c:tx>
      <c:layout>
        <c:manualLayout>
          <c:xMode val="edge"/>
          <c:yMode val="edge"/>
          <c:x val="0.45610859728506875"/>
          <c:y val="2.9914529914529909E-2"/>
        </c:manualLayout>
      </c:layout>
      <c:spPr>
        <a:noFill/>
        <a:ln w="25400">
          <a:noFill/>
        </a:ln>
      </c:spPr>
    </c:title>
    <c:plotArea>
      <c:layout>
        <c:manualLayout>
          <c:layoutTarget val="inner"/>
          <c:xMode val="edge"/>
          <c:yMode val="edge"/>
          <c:x val="8.1447999791431025E-2"/>
          <c:y val="0.13247890891866337"/>
          <c:w val="0.84705919783088279"/>
          <c:h val="0.74359129522088696"/>
        </c:manualLayout>
      </c:layout>
      <c:scatterChart>
        <c:scatterStyle val="lineMarker"/>
        <c:ser>
          <c:idx val="0"/>
          <c:order val="0"/>
          <c:tx>
            <c:strRef>
              <c:f>'Figure 12.42'!$F$64</c:f>
              <c:strCache>
                <c:ptCount val="1"/>
                <c:pt idx="0">
                  <c:v>Invivo</c:v>
                </c:pt>
              </c:strCache>
            </c:strRef>
          </c:tx>
          <c:spPr>
            <a:ln w="25400">
              <a:solidFill>
                <a:srgbClr val="000080"/>
              </a:solidFill>
              <a:prstDash val="solid"/>
            </a:ln>
          </c:spPr>
          <c:marker>
            <c:symbol val="none"/>
          </c:marker>
          <c:xVal>
            <c:numRef>
              <c:f>'Figure 12.42'!$B$68:$B$82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12.42'!$I$68:$I$82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1"/>
          <c:order val="1"/>
          <c:tx>
            <c:strRef>
              <c:f>'Figure 12.42'!$K$64</c:f>
              <c:strCache>
                <c:ptCount val="1"/>
                <c:pt idx="0">
                  <c:v>A</c:v>
                </c:pt>
              </c:strCache>
            </c:strRef>
          </c:tx>
          <c:spPr>
            <a:ln w="12700">
              <a:solidFill>
                <a:srgbClr val="FF00FF"/>
              </a:solidFill>
              <a:prstDash val="solid"/>
            </a:ln>
          </c:spPr>
          <c:marker>
            <c:symbol val="none"/>
          </c:marker>
          <c:xVal>
            <c:numRef>
              <c:f>'Figure 12.42'!$B$68:$B$82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12.42'!$N$68:$N$82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2"/>
          <c:order val="2"/>
          <c:tx>
            <c:strRef>
              <c:f>'Figure 12.42'!$P$64</c:f>
              <c:strCache>
                <c:ptCount val="1"/>
                <c:pt idx="0">
                  <c:v>B</c:v>
                </c:pt>
              </c:strCache>
            </c:strRef>
          </c:tx>
          <c:spPr>
            <a:ln w="12700">
              <a:solidFill>
                <a:srgbClr val="FFFF00"/>
              </a:solidFill>
              <a:prstDash val="solid"/>
            </a:ln>
          </c:spPr>
          <c:marker>
            <c:symbol val="none"/>
          </c:marker>
          <c:xVal>
            <c:numRef>
              <c:f>'Figure 12.42'!$B$68:$B$82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12.42'!$S$68:$S$82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3"/>
          <c:order val="3"/>
          <c:tx>
            <c:strRef>
              <c:f>'Figure 12.42'!$U$64</c:f>
              <c:strCache>
                <c:ptCount val="1"/>
                <c:pt idx="0">
                  <c:v>C</c:v>
                </c:pt>
              </c:strCache>
            </c:strRef>
          </c:tx>
          <c:spPr>
            <a:ln w="12700">
              <a:solidFill>
                <a:srgbClr val="00FFFF"/>
              </a:solidFill>
              <a:prstDash val="solid"/>
            </a:ln>
          </c:spPr>
          <c:marker>
            <c:symbol val="none"/>
          </c:marker>
          <c:xVal>
            <c:numRef>
              <c:f>'Figure 12.42'!$B$68:$B$82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12.42'!$X$68:$X$82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4"/>
          <c:order val="4"/>
          <c:tx>
            <c:strRef>
              <c:f>'Figure 12.42'!$Z$64</c:f>
              <c:strCache>
                <c:ptCount val="1"/>
                <c:pt idx="0">
                  <c:v>D</c:v>
                </c:pt>
              </c:strCache>
            </c:strRef>
          </c:tx>
          <c:spPr>
            <a:ln w="12700">
              <a:solidFill>
                <a:srgbClr val="800080"/>
              </a:solidFill>
              <a:prstDash val="solid"/>
            </a:ln>
          </c:spPr>
          <c:marker>
            <c:symbol val="none"/>
          </c:marker>
          <c:xVal>
            <c:numRef>
              <c:f>'Figure 12.42'!$B$68:$B$82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12.42'!$AC$68:$AC$82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5"/>
          <c:order val="5"/>
          <c:tx>
            <c:strRef>
              <c:f>'Figure 12.42'!$AE$64</c:f>
              <c:strCache>
                <c:ptCount val="1"/>
                <c:pt idx="0">
                  <c:v>E</c:v>
                </c:pt>
              </c:strCache>
            </c:strRef>
          </c:tx>
          <c:spPr>
            <a:ln w="12700">
              <a:solidFill>
                <a:srgbClr val="800000"/>
              </a:solidFill>
              <a:prstDash val="solid"/>
            </a:ln>
          </c:spPr>
          <c:marker>
            <c:symbol val="none"/>
          </c:marker>
          <c:xVal>
            <c:numRef>
              <c:f>'Figure 12.42'!$B$68:$B$82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12.42'!$AH$68:$AH$82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6"/>
          <c:order val="6"/>
          <c:tx>
            <c:strRef>
              <c:f>'Figure 12.42'!$AJ$64</c:f>
              <c:strCache>
                <c:ptCount val="1"/>
                <c:pt idx="0">
                  <c:v>F</c:v>
                </c:pt>
              </c:strCache>
            </c:strRef>
          </c:tx>
          <c:spPr>
            <a:ln w="12700">
              <a:solidFill>
                <a:srgbClr val="008080"/>
              </a:solidFill>
              <a:prstDash val="solid"/>
            </a:ln>
          </c:spPr>
          <c:marker>
            <c:symbol val="none"/>
          </c:marker>
          <c:xVal>
            <c:numRef>
              <c:f>'Figure 12.42'!$B$68:$B$82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12.42'!$AM$68:$AM$82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axId val="356140928"/>
        <c:axId val="356177792"/>
      </c:scatterChart>
      <c:valAx>
        <c:axId val="356140928"/>
        <c:scaling>
          <c:orientation val="minMax"/>
          <c:max val="2016"/>
          <c:min val="2002"/>
        </c:scaling>
        <c:axPos val="b"/>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56177792"/>
        <c:crosses val="autoZero"/>
        <c:crossBetween val="midCat"/>
      </c:valAx>
      <c:valAx>
        <c:axId val="356177792"/>
        <c:scaling>
          <c:orientation val="minMax"/>
          <c:max val="1"/>
        </c:scaling>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US"/>
                  <a:t>SHARE</a:t>
                </a:r>
              </a:p>
            </c:rich>
          </c:tx>
          <c:layout>
            <c:manualLayout>
              <c:xMode val="edge"/>
              <c:yMode val="edge"/>
              <c:x val="1.9909502262443486E-2"/>
              <c:y val="0.45299235031518476"/>
            </c:manualLayout>
          </c:layout>
          <c:spPr>
            <a:noFill/>
            <a:ln w="25400">
              <a:noFill/>
            </a:ln>
          </c:spPr>
        </c:title>
        <c:numFmt formatCode="0%"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56140928"/>
        <c:crosses val="autoZero"/>
        <c:crossBetween val="midCat"/>
      </c:valAx>
      <c:spPr>
        <a:solidFill>
          <a:srgbClr val="C0C0C0"/>
        </a:solidFill>
        <a:ln w="12700">
          <a:solidFill>
            <a:srgbClr val="808080"/>
          </a:solidFill>
          <a:prstDash val="solid"/>
        </a:ln>
      </c:spPr>
    </c:plotArea>
    <c:legend>
      <c:legendPos val="r"/>
      <c:layout>
        <c:manualLayout>
          <c:xMode val="edge"/>
          <c:yMode val="edge"/>
          <c:x val="0.93303205425113711"/>
          <c:y val="0.36538528837741563"/>
          <c:w val="5.9728506787330334E-2"/>
          <c:h val="0.31623998923211538"/>
        </c:manualLayout>
      </c:layout>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25" b="1" i="0" u="none" strike="noStrike" baseline="0">
                <a:solidFill>
                  <a:srgbClr val="000000"/>
                </a:solidFill>
                <a:latin typeface="Arial"/>
                <a:ea typeface="Arial"/>
                <a:cs typeface="Arial"/>
              </a:defRPr>
            </a:pPr>
            <a:r>
              <a:rPr lang="en-US"/>
              <a:t>Market Share</a:t>
            </a:r>
          </a:p>
        </c:rich>
      </c:tx>
      <c:layout>
        <c:manualLayout>
          <c:xMode val="edge"/>
          <c:yMode val="edge"/>
          <c:x val="0.45610859728506892"/>
          <c:y val="2.9914529914529909E-2"/>
        </c:manualLayout>
      </c:layout>
      <c:spPr>
        <a:noFill/>
        <a:ln w="25400">
          <a:noFill/>
        </a:ln>
      </c:spPr>
    </c:title>
    <c:plotArea>
      <c:layout>
        <c:manualLayout>
          <c:layoutTarget val="inner"/>
          <c:xMode val="edge"/>
          <c:yMode val="edge"/>
          <c:x val="8.1447999791431025E-2"/>
          <c:y val="0.13247890891866337"/>
          <c:w val="0.84705919783088302"/>
          <c:h val="0.7435912952208874"/>
        </c:manualLayout>
      </c:layout>
      <c:scatterChart>
        <c:scatterStyle val="lineMarker"/>
        <c:ser>
          <c:idx val="0"/>
          <c:order val="0"/>
          <c:tx>
            <c:strRef>
              <c:f>'Figure 12.43'!$F$64</c:f>
              <c:strCache>
                <c:ptCount val="1"/>
                <c:pt idx="0">
                  <c:v>Invivo</c:v>
                </c:pt>
              </c:strCache>
            </c:strRef>
          </c:tx>
          <c:spPr>
            <a:ln w="25400">
              <a:solidFill>
                <a:srgbClr val="000080"/>
              </a:solidFill>
              <a:prstDash val="solid"/>
            </a:ln>
          </c:spPr>
          <c:marker>
            <c:symbol val="none"/>
          </c:marker>
          <c:xVal>
            <c:numRef>
              <c:f>'Figure 12.43'!$B$68:$B$82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12.43'!$I$68:$I$82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1"/>
          <c:order val="1"/>
          <c:tx>
            <c:strRef>
              <c:f>'Figure 12.43'!$K$64</c:f>
              <c:strCache>
                <c:ptCount val="1"/>
                <c:pt idx="0">
                  <c:v>A</c:v>
                </c:pt>
              </c:strCache>
            </c:strRef>
          </c:tx>
          <c:spPr>
            <a:ln w="12700">
              <a:solidFill>
                <a:srgbClr val="FF00FF"/>
              </a:solidFill>
              <a:prstDash val="solid"/>
            </a:ln>
          </c:spPr>
          <c:marker>
            <c:symbol val="none"/>
          </c:marker>
          <c:xVal>
            <c:numRef>
              <c:f>'Figure 12.43'!$B$68:$B$82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12.43'!$N$68:$N$82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2"/>
          <c:order val="2"/>
          <c:tx>
            <c:strRef>
              <c:f>'Figure 12.43'!$P$64</c:f>
              <c:strCache>
                <c:ptCount val="1"/>
                <c:pt idx="0">
                  <c:v>B</c:v>
                </c:pt>
              </c:strCache>
            </c:strRef>
          </c:tx>
          <c:spPr>
            <a:ln w="12700">
              <a:solidFill>
                <a:srgbClr val="FFFF00"/>
              </a:solidFill>
              <a:prstDash val="solid"/>
            </a:ln>
          </c:spPr>
          <c:marker>
            <c:symbol val="none"/>
          </c:marker>
          <c:xVal>
            <c:numRef>
              <c:f>'Figure 12.43'!$B$68:$B$82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12.43'!$S$68:$S$82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3"/>
          <c:order val="3"/>
          <c:tx>
            <c:strRef>
              <c:f>'Figure 12.43'!$U$64</c:f>
              <c:strCache>
                <c:ptCount val="1"/>
                <c:pt idx="0">
                  <c:v>C</c:v>
                </c:pt>
              </c:strCache>
            </c:strRef>
          </c:tx>
          <c:spPr>
            <a:ln w="12700">
              <a:solidFill>
                <a:srgbClr val="00FFFF"/>
              </a:solidFill>
              <a:prstDash val="solid"/>
            </a:ln>
          </c:spPr>
          <c:marker>
            <c:symbol val="none"/>
          </c:marker>
          <c:xVal>
            <c:numRef>
              <c:f>'Figure 12.43'!$B$68:$B$82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12.43'!$X$68:$X$82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4"/>
          <c:order val="4"/>
          <c:tx>
            <c:strRef>
              <c:f>'Figure 12.43'!$Z$64</c:f>
              <c:strCache>
                <c:ptCount val="1"/>
                <c:pt idx="0">
                  <c:v>D</c:v>
                </c:pt>
              </c:strCache>
            </c:strRef>
          </c:tx>
          <c:spPr>
            <a:ln w="12700">
              <a:solidFill>
                <a:srgbClr val="800080"/>
              </a:solidFill>
              <a:prstDash val="solid"/>
            </a:ln>
          </c:spPr>
          <c:marker>
            <c:symbol val="none"/>
          </c:marker>
          <c:xVal>
            <c:numRef>
              <c:f>'Figure 12.43'!$B$68:$B$82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12.43'!$AC$68:$AC$82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5"/>
          <c:order val="5"/>
          <c:tx>
            <c:strRef>
              <c:f>'Figure 12.43'!$AE$64</c:f>
              <c:strCache>
                <c:ptCount val="1"/>
                <c:pt idx="0">
                  <c:v>E</c:v>
                </c:pt>
              </c:strCache>
            </c:strRef>
          </c:tx>
          <c:spPr>
            <a:ln w="12700">
              <a:solidFill>
                <a:srgbClr val="800000"/>
              </a:solidFill>
              <a:prstDash val="solid"/>
            </a:ln>
          </c:spPr>
          <c:marker>
            <c:symbol val="none"/>
          </c:marker>
          <c:xVal>
            <c:numRef>
              <c:f>'Figure 12.43'!$B$68:$B$82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12.43'!$AH$68:$AH$82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6"/>
          <c:order val="6"/>
          <c:tx>
            <c:strRef>
              <c:f>'Figure 12.43'!$AJ$64</c:f>
              <c:strCache>
                <c:ptCount val="1"/>
                <c:pt idx="0">
                  <c:v>F</c:v>
                </c:pt>
              </c:strCache>
            </c:strRef>
          </c:tx>
          <c:spPr>
            <a:ln w="12700">
              <a:solidFill>
                <a:srgbClr val="008080"/>
              </a:solidFill>
              <a:prstDash val="solid"/>
            </a:ln>
          </c:spPr>
          <c:marker>
            <c:symbol val="none"/>
          </c:marker>
          <c:xVal>
            <c:numRef>
              <c:f>'Figure 12.43'!$B$68:$B$82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12.43'!$AM$68:$AM$82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axId val="365164416"/>
        <c:axId val="365165952"/>
      </c:scatterChart>
      <c:valAx>
        <c:axId val="365164416"/>
        <c:scaling>
          <c:orientation val="minMax"/>
          <c:max val="2016"/>
          <c:min val="2002"/>
        </c:scaling>
        <c:axPos val="b"/>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65165952"/>
        <c:crosses val="autoZero"/>
        <c:crossBetween val="midCat"/>
      </c:valAx>
      <c:valAx>
        <c:axId val="365165952"/>
        <c:scaling>
          <c:orientation val="minMax"/>
          <c:max val="1"/>
        </c:scaling>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US"/>
                  <a:t>SHARE</a:t>
                </a:r>
              </a:p>
            </c:rich>
          </c:tx>
          <c:layout>
            <c:manualLayout>
              <c:xMode val="edge"/>
              <c:yMode val="edge"/>
              <c:x val="1.9909502262443493E-2"/>
              <c:y val="0.45299235031518476"/>
            </c:manualLayout>
          </c:layout>
          <c:spPr>
            <a:noFill/>
            <a:ln w="25400">
              <a:noFill/>
            </a:ln>
          </c:spPr>
        </c:title>
        <c:numFmt formatCode="0%"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65164416"/>
        <c:crosses val="autoZero"/>
        <c:crossBetween val="midCat"/>
      </c:valAx>
      <c:spPr>
        <a:solidFill>
          <a:srgbClr val="C0C0C0"/>
        </a:solidFill>
        <a:ln w="12700">
          <a:solidFill>
            <a:srgbClr val="808080"/>
          </a:solidFill>
          <a:prstDash val="solid"/>
        </a:ln>
      </c:spPr>
    </c:plotArea>
    <c:legend>
      <c:legendPos val="r"/>
      <c:layout>
        <c:manualLayout>
          <c:xMode val="edge"/>
          <c:yMode val="edge"/>
          <c:x val="0.93303205425113711"/>
          <c:y val="0.36538528837741591"/>
          <c:w val="5.9728506787330334E-2"/>
          <c:h val="0.31623998923211538"/>
        </c:manualLayout>
      </c:layout>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25" b="1" i="0" u="none" strike="noStrike" baseline="0">
                <a:solidFill>
                  <a:srgbClr val="000000"/>
                </a:solidFill>
                <a:latin typeface="Arial"/>
                <a:ea typeface="Arial"/>
                <a:cs typeface="Arial"/>
              </a:defRPr>
            </a:pPr>
            <a:r>
              <a:rPr lang="en-US"/>
              <a:t>Market Share</a:t>
            </a:r>
          </a:p>
        </c:rich>
      </c:tx>
      <c:layout>
        <c:manualLayout>
          <c:xMode val="edge"/>
          <c:yMode val="edge"/>
          <c:x val="0.45610859728506892"/>
          <c:y val="2.9914529914529909E-2"/>
        </c:manualLayout>
      </c:layout>
      <c:spPr>
        <a:noFill/>
        <a:ln w="25400">
          <a:noFill/>
        </a:ln>
      </c:spPr>
    </c:title>
    <c:plotArea>
      <c:layout>
        <c:manualLayout>
          <c:layoutTarget val="inner"/>
          <c:xMode val="edge"/>
          <c:yMode val="edge"/>
          <c:x val="8.1447999791431025E-2"/>
          <c:y val="0.13247890891866337"/>
          <c:w val="0.84705919783088302"/>
          <c:h val="0.7435912952208874"/>
        </c:manualLayout>
      </c:layout>
      <c:scatterChart>
        <c:scatterStyle val="lineMarker"/>
        <c:ser>
          <c:idx val="0"/>
          <c:order val="0"/>
          <c:tx>
            <c:strRef>
              <c:f>'Figure 12.44'!$F$64</c:f>
              <c:strCache>
                <c:ptCount val="1"/>
                <c:pt idx="0">
                  <c:v>Invivo</c:v>
                </c:pt>
              </c:strCache>
            </c:strRef>
          </c:tx>
          <c:spPr>
            <a:ln w="25400">
              <a:solidFill>
                <a:srgbClr val="000080"/>
              </a:solidFill>
              <a:prstDash val="solid"/>
            </a:ln>
          </c:spPr>
          <c:marker>
            <c:symbol val="none"/>
          </c:marker>
          <c:xVal>
            <c:numRef>
              <c:f>'Figure 12.44'!$B$68:$B$82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12.44'!$I$68:$I$82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1"/>
          <c:order val="1"/>
          <c:tx>
            <c:strRef>
              <c:f>'Figure 12.44'!$K$64</c:f>
              <c:strCache>
                <c:ptCount val="1"/>
                <c:pt idx="0">
                  <c:v>A</c:v>
                </c:pt>
              </c:strCache>
            </c:strRef>
          </c:tx>
          <c:spPr>
            <a:ln w="12700">
              <a:solidFill>
                <a:srgbClr val="FF00FF"/>
              </a:solidFill>
              <a:prstDash val="solid"/>
            </a:ln>
          </c:spPr>
          <c:marker>
            <c:symbol val="none"/>
          </c:marker>
          <c:xVal>
            <c:numRef>
              <c:f>'Figure 12.44'!$B$68:$B$82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12.44'!$N$68:$N$82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2"/>
          <c:order val="2"/>
          <c:tx>
            <c:strRef>
              <c:f>'Figure 12.44'!$P$64</c:f>
              <c:strCache>
                <c:ptCount val="1"/>
                <c:pt idx="0">
                  <c:v>B</c:v>
                </c:pt>
              </c:strCache>
            </c:strRef>
          </c:tx>
          <c:spPr>
            <a:ln w="12700">
              <a:solidFill>
                <a:srgbClr val="FFFF00"/>
              </a:solidFill>
              <a:prstDash val="solid"/>
            </a:ln>
          </c:spPr>
          <c:marker>
            <c:symbol val="none"/>
          </c:marker>
          <c:xVal>
            <c:numRef>
              <c:f>'Figure 12.44'!$B$68:$B$82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12.44'!$S$68:$S$82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3"/>
          <c:order val="3"/>
          <c:tx>
            <c:strRef>
              <c:f>'Figure 12.44'!$U$64</c:f>
              <c:strCache>
                <c:ptCount val="1"/>
                <c:pt idx="0">
                  <c:v>C</c:v>
                </c:pt>
              </c:strCache>
            </c:strRef>
          </c:tx>
          <c:spPr>
            <a:ln w="12700">
              <a:solidFill>
                <a:srgbClr val="00FFFF"/>
              </a:solidFill>
              <a:prstDash val="solid"/>
            </a:ln>
          </c:spPr>
          <c:marker>
            <c:symbol val="none"/>
          </c:marker>
          <c:xVal>
            <c:numRef>
              <c:f>'Figure 12.44'!$B$68:$B$82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12.44'!$X$68:$X$82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4"/>
          <c:order val="4"/>
          <c:tx>
            <c:strRef>
              <c:f>'Figure 12.44'!$Z$64</c:f>
              <c:strCache>
                <c:ptCount val="1"/>
                <c:pt idx="0">
                  <c:v>D</c:v>
                </c:pt>
              </c:strCache>
            </c:strRef>
          </c:tx>
          <c:spPr>
            <a:ln w="12700">
              <a:solidFill>
                <a:srgbClr val="800080"/>
              </a:solidFill>
              <a:prstDash val="solid"/>
            </a:ln>
          </c:spPr>
          <c:marker>
            <c:symbol val="none"/>
          </c:marker>
          <c:xVal>
            <c:numRef>
              <c:f>'Figure 12.44'!$B$68:$B$82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12.44'!$AC$68:$AC$82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5"/>
          <c:order val="5"/>
          <c:tx>
            <c:strRef>
              <c:f>'Figure 12.44'!$AE$64</c:f>
              <c:strCache>
                <c:ptCount val="1"/>
                <c:pt idx="0">
                  <c:v>E</c:v>
                </c:pt>
              </c:strCache>
            </c:strRef>
          </c:tx>
          <c:spPr>
            <a:ln w="12700">
              <a:solidFill>
                <a:srgbClr val="800000"/>
              </a:solidFill>
              <a:prstDash val="solid"/>
            </a:ln>
          </c:spPr>
          <c:marker>
            <c:symbol val="none"/>
          </c:marker>
          <c:xVal>
            <c:numRef>
              <c:f>'Figure 12.44'!$B$68:$B$82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12.44'!$AH$68:$AH$82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6"/>
          <c:order val="6"/>
          <c:tx>
            <c:strRef>
              <c:f>'Figure 12.44'!$AJ$64</c:f>
              <c:strCache>
                <c:ptCount val="1"/>
                <c:pt idx="0">
                  <c:v>F</c:v>
                </c:pt>
              </c:strCache>
            </c:strRef>
          </c:tx>
          <c:spPr>
            <a:ln w="12700">
              <a:solidFill>
                <a:srgbClr val="008080"/>
              </a:solidFill>
              <a:prstDash val="solid"/>
            </a:ln>
          </c:spPr>
          <c:marker>
            <c:symbol val="none"/>
          </c:marker>
          <c:xVal>
            <c:numRef>
              <c:f>'Figure 12.44'!$B$68:$B$82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12.44'!$AM$68:$AM$82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axId val="368612864"/>
        <c:axId val="368614784"/>
      </c:scatterChart>
      <c:valAx>
        <c:axId val="368612864"/>
        <c:scaling>
          <c:orientation val="minMax"/>
          <c:max val="2016"/>
          <c:min val="2002"/>
        </c:scaling>
        <c:axPos val="b"/>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68614784"/>
        <c:crosses val="autoZero"/>
        <c:crossBetween val="midCat"/>
      </c:valAx>
      <c:valAx>
        <c:axId val="368614784"/>
        <c:scaling>
          <c:orientation val="minMax"/>
          <c:max val="1"/>
        </c:scaling>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US"/>
                  <a:t>SHARE</a:t>
                </a:r>
              </a:p>
            </c:rich>
          </c:tx>
          <c:layout>
            <c:manualLayout>
              <c:xMode val="edge"/>
              <c:yMode val="edge"/>
              <c:x val="1.9909502262443493E-2"/>
              <c:y val="0.45299235031518476"/>
            </c:manualLayout>
          </c:layout>
          <c:spPr>
            <a:noFill/>
            <a:ln w="25400">
              <a:noFill/>
            </a:ln>
          </c:spPr>
        </c:title>
        <c:numFmt formatCode="0%"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68612864"/>
        <c:crosses val="autoZero"/>
        <c:crossBetween val="midCat"/>
      </c:valAx>
      <c:spPr>
        <a:solidFill>
          <a:srgbClr val="C0C0C0"/>
        </a:solidFill>
        <a:ln w="12700">
          <a:solidFill>
            <a:srgbClr val="808080"/>
          </a:solidFill>
          <a:prstDash val="solid"/>
        </a:ln>
      </c:spPr>
    </c:plotArea>
    <c:legend>
      <c:legendPos val="r"/>
      <c:layout>
        <c:manualLayout>
          <c:xMode val="edge"/>
          <c:yMode val="edge"/>
          <c:x val="0.93303205425113711"/>
          <c:y val="0.36538528837741591"/>
          <c:w val="5.9728506787330334E-2"/>
          <c:h val="0.31623998923211538"/>
        </c:manualLayout>
      </c:layout>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25" b="1" i="0" u="none" strike="noStrike" baseline="0">
                <a:solidFill>
                  <a:srgbClr val="000000"/>
                </a:solidFill>
                <a:latin typeface="Arial"/>
                <a:ea typeface="Arial"/>
                <a:cs typeface="Arial"/>
              </a:defRPr>
            </a:pPr>
            <a:r>
              <a:rPr lang="en-US"/>
              <a:t>Market Share</a:t>
            </a:r>
          </a:p>
        </c:rich>
      </c:tx>
      <c:layout>
        <c:manualLayout>
          <c:xMode val="edge"/>
          <c:yMode val="edge"/>
          <c:x val="0.45610859728506903"/>
          <c:y val="2.9914529914529909E-2"/>
        </c:manualLayout>
      </c:layout>
      <c:spPr>
        <a:noFill/>
        <a:ln w="25400">
          <a:noFill/>
        </a:ln>
      </c:spPr>
    </c:title>
    <c:plotArea>
      <c:layout>
        <c:manualLayout>
          <c:layoutTarget val="inner"/>
          <c:xMode val="edge"/>
          <c:yMode val="edge"/>
          <c:x val="8.1447999791431025E-2"/>
          <c:y val="0.13247890891866337"/>
          <c:w val="0.84705919783088324"/>
          <c:h val="0.74359129522088774"/>
        </c:manualLayout>
      </c:layout>
      <c:scatterChart>
        <c:scatterStyle val="lineMarker"/>
        <c:ser>
          <c:idx val="0"/>
          <c:order val="0"/>
          <c:tx>
            <c:strRef>
              <c:f>'Figure 12.45'!$F$64</c:f>
              <c:strCache>
                <c:ptCount val="1"/>
                <c:pt idx="0">
                  <c:v>Invivo</c:v>
                </c:pt>
              </c:strCache>
            </c:strRef>
          </c:tx>
          <c:spPr>
            <a:ln w="25400">
              <a:solidFill>
                <a:srgbClr val="000080"/>
              </a:solidFill>
              <a:prstDash val="solid"/>
            </a:ln>
          </c:spPr>
          <c:marker>
            <c:symbol val="none"/>
          </c:marker>
          <c:xVal>
            <c:numRef>
              <c:f>'Figure 12.45'!$B$68:$B$82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12.45'!$I$68:$I$82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1"/>
          <c:order val="1"/>
          <c:tx>
            <c:strRef>
              <c:f>'Figure 12.45'!$K$64</c:f>
              <c:strCache>
                <c:ptCount val="1"/>
                <c:pt idx="0">
                  <c:v>A</c:v>
                </c:pt>
              </c:strCache>
            </c:strRef>
          </c:tx>
          <c:spPr>
            <a:ln w="12700">
              <a:solidFill>
                <a:srgbClr val="FF00FF"/>
              </a:solidFill>
              <a:prstDash val="solid"/>
            </a:ln>
          </c:spPr>
          <c:marker>
            <c:symbol val="none"/>
          </c:marker>
          <c:xVal>
            <c:numRef>
              <c:f>'Figure 12.45'!$B$68:$B$82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12.45'!$N$68:$N$82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2"/>
          <c:order val="2"/>
          <c:tx>
            <c:strRef>
              <c:f>'Figure 12.45'!$P$64</c:f>
              <c:strCache>
                <c:ptCount val="1"/>
                <c:pt idx="0">
                  <c:v>B</c:v>
                </c:pt>
              </c:strCache>
            </c:strRef>
          </c:tx>
          <c:spPr>
            <a:ln w="12700">
              <a:solidFill>
                <a:srgbClr val="FFFF00"/>
              </a:solidFill>
              <a:prstDash val="solid"/>
            </a:ln>
          </c:spPr>
          <c:marker>
            <c:symbol val="none"/>
          </c:marker>
          <c:xVal>
            <c:numRef>
              <c:f>'Figure 12.45'!$B$68:$B$82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12.45'!$S$68:$S$82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3"/>
          <c:order val="3"/>
          <c:tx>
            <c:strRef>
              <c:f>'Figure 12.45'!$U$64</c:f>
              <c:strCache>
                <c:ptCount val="1"/>
                <c:pt idx="0">
                  <c:v>C</c:v>
                </c:pt>
              </c:strCache>
            </c:strRef>
          </c:tx>
          <c:spPr>
            <a:ln w="12700">
              <a:solidFill>
                <a:srgbClr val="00FFFF"/>
              </a:solidFill>
              <a:prstDash val="solid"/>
            </a:ln>
          </c:spPr>
          <c:marker>
            <c:symbol val="none"/>
          </c:marker>
          <c:xVal>
            <c:numRef>
              <c:f>'Figure 12.45'!$B$68:$B$82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12.45'!$X$68:$X$82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4"/>
          <c:order val="4"/>
          <c:tx>
            <c:strRef>
              <c:f>'Figure 12.45'!$Z$64</c:f>
              <c:strCache>
                <c:ptCount val="1"/>
                <c:pt idx="0">
                  <c:v>D</c:v>
                </c:pt>
              </c:strCache>
            </c:strRef>
          </c:tx>
          <c:spPr>
            <a:ln w="12700">
              <a:solidFill>
                <a:srgbClr val="800080"/>
              </a:solidFill>
              <a:prstDash val="solid"/>
            </a:ln>
          </c:spPr>
          <c:marker>
            <c:symbol val="none"/>
          </c:marker>
          <c:xVal>
            <c:numRef>
              <c:f>'Figure 12.45'!$B$68:$B$82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12.45'!$AC$68:$AC$82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5"/>
          <c:order val="5"/>
          <c:tx>
            <c:strRef>
              <c:f>'Figure 12.45'!$AE$64</c:f>
              <c:strCache>
                <c:ptCount val="1"/>
                <c:pt idx="0">
                  <c:v>E</c:v>
                </c:pt>
              </c:strCache>
            </c:strRef>
          </c:tx>
          <c:spPr>
            <a:ln w="12700">
              <a:solidFill>
                <a:srgbClr val="800000"/>
              </a:solidFill>
              <a:prstDash val="solid"/>
            </a:ln>
          </c:spPr>
          <c:marker>
            <c:symbol val="none"/>
          </c:marker>
          <c:xVal>
            <c:numRef>
              <c:f>'Figure 12.45'!$B$68:$B$82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12.45'!$AH$68:$AH$82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6"/>
          <c:order val="6"/>
          <c:tx>
            <c:strRef>
              <c:f>'Figure 12.45'!$AJ$64</c:f>
              <c:strCache>
                <c:ptCount val="1"/>
                <c:pt idx="0">
                  <c:v>F</c:v>
                </c:pt>
              </c:strCache>
            </c:strRef>
          </c:tx>
          <c:spPr>
            <a:ln w="12700">
              <a:solidFill>
                <a:srgbClr val="008080"/>
              </a:solidFill>
              <a:prstDash val="solid"/>
            </a:ln>
          </c:spPr>
          <c:marker>
            <c:symbol val="none"/>
          </c:marker>
          <c:xVal>
            <c:numRef>
              <c:f>'Figure 12.45'!$B$68:$B$82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xVal>
          <c:yVal>
            <c:numRef>
              <c:f>'Figure 12.45'!$AM$68:$AM$82</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axId val="334659584"/>
        <c:axId val="334661120"/>
      </c:scatterChart>
      <c:valAx>
        <c:axId val="334659584"/>
        <c:scaling>
          <c:orientation val="minMax"/>
          <c:max val="2016"/>
          <c:min val="2002"/>
        </c:scaling>
        <c:axPos val="b"/>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34661120"/>
        <c:crosses val="autoZero"/>
        <c:crossBetween val="midCat"/>
      </c:valAx>
      <c:valAx>
        <c:axId val="334661120"/>
        <c:scaling>
          <c:orientation val="minMax"/>
          <c:max val="1"/>
        </c:scaling>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US"/>
                  <a:t>SHARE</a:t>
                </a:r>
              </a:p>
            </c:rich>
          </c:tx>
          <c:layout>
            <c:manualLayout>
              <c:xMode val="edge"/>
              <c:yMode val="edge"/>
              <c:x val="1.99095022624435E-2"/>
              <c:y val="0.45299235031518476"/>
            </c:manualLayout>
          </c:layout>
          <c:spPr>
            <a:noFill/>
            <a:ln w="25400">
              <a:noFill/>
            </a:ln>
          </c:spPr>
        </c:title>
        <c:numFmt formatCode="0%"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34659584"/>
        <c:crosses val="autoZero"/>
        <c:crossBetween val="midCat"/>
      </c:valAx>
      <c:spPr>
        <a:solidFill>
          <a:srgbClr val="C0C0C0"/>
        </a:solidFill>
        <a:ln w="12700">
          <a:solidFill>
            <a:srgbClr val="808080"/>
          </a:solidFill>
          <a:prstDash val="solid"/>
        </a:ln>
      </c:spPr>
    </c:plotArea>
    <c:legend>
      <c:legendPos val="r"/>
      <c:layout>
        <c:manualLayout>
          <c:xMode val="edge"/>
          <c:yMode val="edge"/>
          <c:x val="0.93303205425113711"/>
          <c:y val="0.36538528837741613"/>
          <c:w val="5.9728506787330334E-2"/>
          <c:h val="0.31623998923211538"/>
        </c:manualLayout>
      </c:layout>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layout>
        <c:manualLayout>
          <c:xMode val="edge"/>
          <c:yMode val="edge"/>
          <c:x val="0.39158576051780036"/>
          <c:y val="3.2608695652174023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n-US"/>
        </a:p>
      </c:txPr>
    </c:title>
    <c:plotArea>
      <c:layout>
        <c:manualLayout>
          <c:layoutTarget val="inner"/>
          <c:xMode val="edge"/>
          <c:yMode val="edge"/>
          <c:x val="0.11488691293568112"/>
          <c:y val="0.14402173913043512"/>
          <c:w val="0.81715339482421057"/>
          <c:h val="0.67119565217391652"/>
        </c:manualLayout>
      </c:layout>
      <c:scatterChart>
        <c:scatterStyle val="lineMarker"/>
        <c:ser>
          <c:idx val="0"/>
          <c:order val="0"/>
          <c:tx>
            <c:v>Conditional Mean NPV</c:v>
          </c:tx>
          <c:spPr>
            <a:ln w="12700">
              <a:solidFill>
                <a:srgbClr val="000080"/>
              </a:solidFill>
              <a:prstDash val="solid"/>
            </a:ln>
          </c:spPr>
          <c:marker>
            <c:symbol val="diamond"/>
            <c:size val="5"/>
            <c:spPr>
              <a:solidFill>
                <a:srgbClr val="000080"/>
              </a:solidFill>
              <a:ln>
                <a:solidFill>
                  <a:srgbClr val="000080"/>
                </a:solidFill>
                <a:prstDash val="solid"/>
              </a:ln>
            </c:spPr>
          </c:marker>
          <c:xVal>
            <c:numRef>
              <c:f>'Figure 12.51'!$A$8:$A$18</c:f>
              <c:numCache>
                <c:formatCode>General</c:formatCode>
                <c:ptCount val="11"/>
                <c:pt idx="0">
                  <c:v>1</c:v>
                </c:pt>
                <c:pt idx="1">
                  <c:v>1.1000000000000001</c:v>
                </c:pt>
                <c:pt idx="2">
                  <c:v>1.2</c:v>
                </c:pt>
                <c:pt idx="3">
                  <c:v>1.3</c:v>
                </c:pt>
                <c:pt idx="4">
                  <c:v>1.4</c:v>
                </c:pt>
                <c:pt idx="5">
                  <c:v>1.5</c:v>
                </c:pt>
                <c:pt idx="6">
                  <c:v>1.6</c:v>
                </c:pt>
                <c:pt idx="7">
                  <c:v>1.7</c:v>
                </c:pt>
                <c:pt idx="8">
                  <c:v>1.8</c:v>
                </c:pt>
                <c:pt idx="9">
                  <c:v>1.9</c:v>
                </c:pt>
                <c:pt idx="10">
                  <c:v>2</c:v>
                </c:pt>
              </c:numCache>
            </c:numRef>
          </c:xVal>
          <c:yVal>
            <c:numRef>
              <c:f>'Figure 12.51'!$B$8:$B$18</c:f>
              <c:numCache>
                <c:formatCode>General</c:formatCode>
                <c:ptCount val="11"/>
                <c:pt idx="0">
                  <c:v>107.51832743083953</c:v>
                </c:pt>
                <c:pt idx="1">
                  <c:v>114.57069215012733</c:v>
                </c:pt>
                <c:pt idx="2">
                  <c:v>121.12914967046622</c:v>
                </c:pt>
                <c:pt idx="3">
                  <c:v>127.46875864176208</c:v>
                </c:pt>
                <c:pt idx="4">
                  <c:v>133.60105030359296</c:v>
                </c:pt>
                <c:pt idx="5">
                  <c:v>139.53671239627238</c:v>
                </c:pt>
                <c:pt idx="6">
                  <c:v>145.28566841449575</c:v>
                </c:pt>
                <c:pt idx="7">
                  <c:v>150.71719409165567</c:v>
                </c:pt>
                <c:pt idx="8">
                  <c:v>156.11571966901528</c:v>
                </c:pt>
                <c:pt idx="9">
                  <c:v>161.35354813926438</c:v>
                </c:pt>
                <c:pt idx="10">
                  <c:v>166.43816488454559</c:v>
                </c:pt>
              </c:numCache>
            </c:numRef>
          </c:yVal>
        </c:ser>
        <c:axId val="335521664"/>
        <c:axId val="335536512"/>
      </c:scatterChart>
      <c:valAx>
        <c:axId val="335521664"/>
        <c:scaling>
          <c:orientation val="minMax"/>
          <c:max val="2"/>
          <c:min val="1"/>
        </c:scaling>
        <c:axPos val="b"/>
        <c:title>
          <c:tx>
            <c:rich>
              <a:bodyPr/>
              <a:lstStyle/>
              <a:p>
                <a:pPr>
                  <a:defRPr sz="1000" b="1" i="0" u="none" strike="noStrike" baseline="0">
                    <a:solidFill>
                      <a:srgbClr val="000000"/>
                    </a:solidFill>
                    <a:latin typeface="Arial"/>
                    <a:ea typeface="Arial"/>
                    <a:cs typeface="Arial"/>
                  </a:defRPr>
                </a:pPr>
                <a:r>
                  <a:rPr lang="en-US"/>
                  <a:t>Strength</a:t>
                </a:r>
              </a:p>
            </c:rich>
          </c:tx>
          <c:layout>
            <c:manualLayout>
              <c:xMode val="edge"/>
              <c:yMode val="edge"/>
              <c:x val="0.47572883486651546"/>
              <c:y val="0.89945652173912882"/>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5536512"/>
        <c:crosses val="autoZero"/>
        <c:crossBetween val="midCat"/>
      </c:valAx>
      <c:valAx>
        <c:axId val="335536512"/>
        <c:scaling>
          <c:orientation val="minMax"/>
          <c:max val="170"/>
          <c:min val="100"/>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NPV ($M)</a:t>
                </a:r>
              </a:p>
            </c:rich>
          </c:tx>
          <c:layout>
            <c:manualLayout>
              <c:xMode val="edge"/>
              <c:yMode val="edge"/>
              <c:x val="2.4271844660194254E-2"/>
              <c:y val="0.39673913043478259"/>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5521664"/>
        <c:crosses val="autoZero"/>
        <c:crossBetween val="midCat"/>
      </c:valAx>
      <c:spPr>
        <a:solidFill>
          <a:srgbClr val="C0C0C0"/>
        </a:solidFill>
        <a:ln w="12700">
          <a:solidFill>
            <a:srgbClr val="808080"/>
          </a:solidFill>
          <a:prstDash val="solid"/>
        </a:ln>
      </c:spPr>
    </c:plotArea>
    <c:legend>
      <c:legendPos val="r"/>
      <c:layout>
        <c:manualLayout>
          <c:xMode val="edge"/>
          <c:yMode val="edge"/>
          <c:x val="0.15048560677488129"/>
          <c:y val="0.15217391304347827"/>
          <c:w val="0.27508141579390016"/>
          <c:h val="5.9782608695652183E-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858832519352801"/>
          <c:y val="2.3107138132932324E-2"/>
          <c:w val="0.72321555533406423"/>
          <c:h val="0.74743088586007966"/>
        </c:manualLayout>
      </c:layout>
      <c:scatterChart>
        <c:scatterStyle val="lineMarker"/>
        <c:ser>
          <c:idx val="0"/>
          <c:order val="0"/>
          <c:tx>
            <c:strRef>
              <c:f>'Figure 12.51'!$B$34</c:f>
              <c:strCache>
                <c:ptCount val="1"/>
                <c:pt idx="0">
                  <c:v>NPV: Random Entry Date</c:v>
                </c:pt>
              </c:strCache>
            </c:strRef>
          </c:tx>
          <c:spPr>
            <a:ln w="25400">
              <a:solidFill>
                <a:srgbClr val="000000"/>
              </a:solidFill>
            </a:ln>
          </c:spPr>
          <c:marker>
            <c:symbol val="diamond"/>
            <c:size val="5"/>
            <c:spPr>
              <a:solidFill>
                <a:sysClr val="windowText" lastClr="000000"/>
              </a:solidFill>
              <a:ln>
                <a:solidFill>
                  <a:srgbClr val="000000"/>
                </a:solidFill>
              </a:ln>
            </c:spPr>
          </c:marker>
          <c:xVal>
            <c:numRef>
              <c:f>'Figure 12.51'!$A$35:$A$45</c:f>
              <c:numCache>
                <c:formatCode>0.0</c:formatCode>
                <c:ptCount val="11"/>
                <c:pt idx="0">
                  <c:v>1</c:v>
                </c:pt>
                <c:pt idx="1">
                  <c:v>1.1000000000000001</c:v>
                </c:pt>
                <c:pt idx="2">
                  <c:v>1.2</c:v>
                </c:pt>
                <c:pt idx="3">
                  <c:v>1.3</c:v>
                </c:pt>
                <c:pt idx="4">
                  <c:v>1.4</c:v>
                </c:pt>
                <c:pt idx="5">
                  <c:v>1.5</c:v>
                </c:pt>
                <c:pt idx="6">
                  <c:v>1.6</c:v>
                </c:pt>
                <c:pt idx="7">
                  <c:v>1.7</c:v>
                </c:pt>
                <c:pt idx="8">
                  <c:v>1.8</c:v>
                </c:pt>
                <c:pt idx="9">
                  <c:v>1.9</c:v>
                </c:pt>
                <c:pt idx="10">
                  <c:v>2</c:v>
                </c:pt>
              </c:numCache>
            </c:numRef>
          </c:xVal>
          <c:yVal>
            <c:numRef>
              <c:f>'Figure 12.51'!$B$35:$B$45</c:f>
              <c:numCache>
                <c:formatCode>0</c:formatCode>
                <c:ptCount val="11"/>
                <c:pt idx="0">
                  <c:v>107.51832743083953</c:v>
                </c:pt>
                <c:pt idx="1">
                  <c:v>114.57069215012733</c:v>
                </c:pt>
                <c:pt idx="2">
                  <c:v>121.12914967046622</c:v>
                </c:pt>
                <c:pt idx="3">
                  <c:v>127.46875864176208</c:v>
                </c:pt>
                <c:pt idx="4">
                  <c:v>133.60105030359296</c:v>
                </c:pt>
                <c:pt idx="5">
                  <c:v>139.53671239627238</c:v>
                </c:pt>
                <c:pt idx="6">
                  <c:v>145.28566841449575</c:v>
                </c:pt>
                <c:pt idx="7">
                  <c:v>150.71719409165567</c:v>
                </c:pt>
                <c:pt idx="8">
                  <c:v>156.11571966901528</c:v>
                </c:pt>
                <c:pt idx="9">
                  <c:v>161.35354813926438</c:v>
                </c:pt>
                <c:pt idx="10">
                  <c:v>166.43816488454559</c:v>
                </c:pt>
              </c:numCache>
            </c:numRef>
          </c:yVal>
        </c:ser>
        <c:ser>
          <c:idx val="1"/>
          <c:order val="1"/>
          <c:tx>
            <c:strRef>
              <c:f>'Figure 12.51'!$C$34</c:f>
              <c:strCache>
                <c:ptCount val="1"/>
                <c:pt idx="0">
                  <c:v>NPV: Guaranteed 2003 Entry</c:v>
                </c:pt>
              </c:strCache>
            </c:strRef>
          </c:tx>
          <c:spPr>
            <a:ln w="25400">
              <a:solidFill>
                <a:srgbClr val="000000"/>
              </a:solidFill>
            </a:ln>
          </c:spPr>
          <c:marker>
            <c:symbol val="square"/>
            <c:size val="5"/>
            <c:spPr>
              <a:solidFill>
                <a:sysClr val="windowText" lastClr="000000"/>
              </a:solidFill>
              <a:ln>
                <a:solidFill>
                  <a:srgbClr val="000000"/>
                </a:solidFill>
              </a:ln>
            </c:spPr>
          </c:marker>
          <c:xVal>
            <c:numRef>
              <c:f>'Figure 12.51'!$A$35:$A$45</c:f>
              <c:numCache>
                <c:formatCode>0.0</c:formatCode>
                <c:ptCount val="11"/>
                <c:pt idx="0">
                  <c:v>1</c:v>
                </c:pt>
                <c:pt idx="1">
                  <c:v>1.1000000000000001</c:v>
                </c:pt>
                <c:pt idx="2">
                  <c:v>1.2</c:v>
                </c:pt>
                <c:pt idx="3">
                  <c:v>1.3</c:v>
                </c:pt>
                <c:pt idx="4">
                  <c:v>1.4</c:v>
                </c:pt>
                <c:pt idx="5">
                  <c:v>1.5</c:v>
                </c:pt>
                <c:pt idx="6">
                  <c:v>1.6</c:v>
                </c:pt>
                <c:pt idx="7">
                  <c:v>1.7</c:v>
                </c:pt>
                <c:pt idx="8">
                  <c:v>1.8</c:v>
                </c:pt>
                <c:pt idx="9">
                  <c:v>1.9</c:v>
                </c:pt>
                <c:pt idx="10">
                  <c:v>2</c:v>
                </c:pt>
              </c:numCache>
            </c:numRef>
          </c:xVal>
          <c:yVal>
            <c:numRef>
              <c:f>'Figure 12.51'!$C$35:$C$45</c:f>
              <c:numCache>
                <c:formatCode>General</c:formatCode>
                <c:ptCount val="11"/>
                <c:pt idx="0">
                  <c:v>120.29882241774177</c:v>
                </c:pt>
                <c:pt idx="1">
                  <c:v>127.79686994387225</c:v>
                </c:pt>
                <c:pt idx="2">
                  <c:v>134.9349079788291</c:v>
                </c:pt>
                <c:pt idx="3">
                  <c:v>141.64728632112144</c:v>
                </c:pt>
                <c:pt idx="4">
                  <c:v>148.48828408838344</c:v>
                </c:pt>
                <c:pt idx="5">
                  <c:v>154.72914928193347</c:v>
                </c:pt>
                <c:pt idx="6">
                  <c:v>161.16178872566374</c:v>
                </c:pt>
                <c:pt idx="7">
                  <c:v>167.19659962662425</c:v>
                </c:pt>
                <c:pt idx="8">
                  <c:v>172.81541715754304</c:v>
                </c:pt>
                <c:pt idx="9">
                  <c:v>178.47459914505194</c:v>
                </c:pt>
                <c:pt idx="10">
                  <c:v>183.96375313524922</c:v>
                </c:pt>
              </c:numCache>
            </c:numRef>
          </c:yVal>
        </c:ser>
        <c:axId val="337003264"/>
        <c:axId val="337005568"/>
      </c:scatterChart>
      <c:valAx>
        <c:axId val="337003264"/>
        <c:scaling>
          <c:orientation val="minMax"/>
          <c:max val="2"/>
          <c:min val="1"/>
        </c:scaling>
        <c:axPos val="b"/>
        <c:title>
          <c:tx>
            <c:rich>
              <a:bodyPr/>
              <a:lstStyle/>
              <a:p>
                <a:pPr>
                  <a:defRPr sz="1200">
                    <a:latin typeface="Arial" pitchFamily="34" charset="0"/>
                    <a:cs typeface="Arial" pitchFamily="34" charset="0"/>
                  </a:defRPr>
                </a:pPr>
                <a:r>
                  <a:rPr lang="en-US" sz="1200">
                    <a:latin typeface="Arial" pitchFamily="34" charset="0"/>
                    <a:cs typeface="Arial" pitchFamily="34" charset="0"/>
                  </a:rPr>
                  <a:t>Invivo</a:t>
                </a:r>
                <a:r>
                  <a:rPr lang="en-US" sz="1200" baseline="0">
                    <a:latin typeface="Arial" pitchFamily="34" charset="0"/>
                    <a:cs typeface="Arial" pitchFamily="34" charset="0"/>
                  </a:rPr>
                  <a:t> Product Strength</a:t>
                </a:r>
                <a:endParaRPr lang="en-US" sz="1200">
                  <a:latin typeface="Arial" pitchFamily="34" charset="0"/>
                  <a:cs typeface="Arial" pitchFamily="34" charset="0"/>
                </a:endParaRPr>
              </a:p>
            </c:rich>
          </c:tx>
        </c:title>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7005568"/>
        <c:crosses val="autoZero"/>
        <c:crossBetween val="midCat"/>
      </c:valAx>
      <c:valAx>
        <c:axId val="337005568"/>
        <c:scaling>
          <c:orientation val="minMax"/>
          <c:max val="190"/>
          <c:min val="100"/>
        </c:scaling>
        <c:axPos val="l"/>
        <c:majorGridlines/>
        <c:title>
          <c:tx>
            <c:rich>
              <a:bodyPr rot="-5400000" vert="horz"/>
              <a:lstStyle/>
              <a:p>
                <a:pPr>
                  <a:defRPr sz="1200">
                    <a:latin typeface="Arial" pitchFamily="34" charset="0"/>
                    <a:cs typeface="Arial" pitchFamily="34" charset="0"/>
                  </a:defRPr>
                </a:pPr>
                <a:r>
                  <a:rPr lang="en-US" sz="1200">
                    <a:latin typeface="Arial" pitchFamily="34" charset="0"/>
                    <a:cs typeface="Arial" pitchFamily="34" charset="0"/>
                  </a:rPr>
                  <a:t>NPV ($M)</a:t>
                </a:r>
              </a:p>
            </c:rich>
          </c:tx>
        </c:title>
        <c:numFmt formatCode="0" sourceLinked="1"/>
        <c:tickLblPos val="nextTo"/>
        <c:crossAx val="337003264"/>
        <c:crosses val="autoZero"/>
        <c:crossBetween val="midCat"/>
      </c:valAx>
    </c:plotArea>
    <c:legend>
      <c:legendPos val="r"/>
      <c:layout>
        <c:manualLayout>
          <c:xMode val="edge"/>
          <c:yMode val="edge"/>
          <c:x val="0.21314345991561184"/>
          <c:y val="0.15912334565606373"/>
          <c:w val="0.31006329113924186"/>
          <c:h val="0.12238858467564651"/>
        </c:manualLayout>
      </c:layout>
      <c:spPr>
        <a:solidFill>
          <a:schemeClr val="bg1"/>
        </a:solidFill>
      </c:spPr>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smoothMarker"/>
        <c:ser>
          <c:idx val="0"/>
          <c:order val="0"/>
          <c:spPr>
            <a:ln w="25400">
              <a:solidFill>
                <a:sysClr val="windowText" lastClr="000000"/>
              </a:solidFill>
            </a:ln>
          </c:spPr>
          <c:marker>
            <c:spPr>
              <a:solidFill>
                <a:sysClr val="windowText" lastClr="000000"/>
              </a:solidFill>
              <a:ln>
                <a:solidFill>
                  <a:sysClr val="windowText" lastClr="000000"/>
                </a:solidFill>
              </a:ln>
            </c:spPr>
          </c:marker>
          <c:xVal>
            <c:numRef>
              <c:f>'Figure 12.51'!$A$35:$A$45</c:f>
              <c:numCache>
                <c:formatCode>0.0</c:formatCode>
                <c:ptCount val="11"/>
                <c:pt idx="0">
                  <c:v>1</c:v>
                </c:pt>
                <c:pt idx="1">
                  <c:v>1.1000000000000001</c:v>
                </c:pt>
                <c:pt idx="2">
                  <c:v>1.2</c:v>
                </c:pt>
                <c:pt idx="3">
                  <c:v>1.3</c:v>
                </c:pt>
                <c:pt idx="4">
                  <c:v>1.4</c:v>
                </c:pt>
                <c:pt idx="5">
                  <c:v>1.5</c:v>
                </c:pt>
                <c:pt idx="6">
                  <c:v>1.6</c:v>
                </c:pt>
                <c:pt idx="7">
                  <c:v>1.7</c:v>
                </c:pt>
                <c:pt idx="8">
                  <c:v>1.8</c:v>
                </c:pt>
                <c:pt idx="9">
                  <c:v>1.9</c:v>
                </c:pt>
                <c:pt idx="10">
                  <c:v>2</c:v>
                </c:pt>
              </c:numCache>
            </c:numRef>
          </c:xVal>
          <c:yVal>
            <c:numRef>
              <c:f>'Figure 12.51'!$B$35:$B$45</c:f>
              <c:numCache>
                <c:formatCode>0</c:formatCode>
                <c:ptCount val="11"/>
                <c:pt idx="0">
                  <c:v>107.51832743083953</c:v>
                </c:pt>
                <c:pt idx="1">
                  <c:v>114.57069215012733</c:v>
                </c:pt>
                <c:pt idx="2">
                  <c:v>121.12914967046622</c:v>
                </c:pt>
                <c:pt idx="3">
                  <c:v>127.46875864176208</c:v>
                </c:pt>
                <c:pt idx="4">
                  <c:v>133.60105030359296</c:v>
                </c:pt>
                <c:pt idx="5">
                  <c:v>139.53671239627238</c:v>
                </c:pt>
                <c:pt idx="6">
                  <c:v>145.28566841449575</c:v>
                </c:pt>
                <c:pt idx="7">
                  <c:v>150.71719409165567</c:v>
                </c:pt>
                <c:pt idx="8">
                  <c:v>156.11571966901528</c:v>
                </c:pt>
                <c:pt idx="9">
                  <c:v>161.35354813926438</c:v>
                </c:pt>
                <c:pt idx="10">
                  <c:v>166.43816488454559</c:v>
                </c:pt>
              </c:numCache>
            </c:numRef>
          </c:yVal>
          <c:smooth val="1"/>
        </c:ser>
        <c:axId val="337028224"/>
        <c:axId val="337030528"/>
      </c:scatterChart>
      <c:valAx>
        <c:axId val="337028224"/>
        <c:scaling>
          <c:orientation val="minMax"/>
          <c:max val="2"/>
          <c:min val="1"/>
        </c:scaling>
        <c:axPos val="b"/>
        <c:title>
          <c:tx>
            <c:rich>
              <a:bodyPr/>
              <a:lstStyle/>
              <a:p>
                <a:pPr>
                  <a:defRPr/>
                </a:pPr>
                <a:r>
                  <a:rPr lang="en-US" sz="1200">
                    <a:latin typeface="Arial" pitchFamily="34" charset="0"/>
                    <a:cs typeface="Arial" pitchFamily="34" charset="0"/>
                  </a:rPr>
                  <a:t>Product 1 Strength</a:t>
                </a:r>
              </a:p>
            </c:rich>
          </c:tx>
        </c:title>
        <c:numFmt formatCode="0.0" sourceLinked="1"/>
        <c:tickLblPos val="nextTo"/>
        <c:crossAx val="337030528"/>
        <c:crosses val="autoZero"/>
        <c:crossBetween val="midCat"/>
        <c:majorUnit val="0.1"/>
      </c:valAx>
      <c:valAx>
        <c:axId val="337030528"/>
        <c:scaling>
          <c:orientation val="minMax"/>
          <c:max val="180"/>
          <c:min val="100"/>
        </c:scaling>
        <c:axPos val="l"/>
        <c:majorGridlines/>
        <c:title>
          <c:tx>
            <c:rich>
              <a:bodyPr rot="-5400000" vert="horz"/>
              <a:lstStyle/>
              <a:p>
                <a:pPr>
                  <a:defRPr/>
                </a:pPr>
                <a:r>
                  <a:rPr lang="en-US" sz="1200">
                    <a:latin typeface="Arial" pitchFamily="34" charset="0"/>
                    <a:cs typeface="Arial" pitchFamily="34" charset="0"/>
                  </a:rPr>
                  <a:t>NPV Revenues</a:t>
                </a:r>
              </a:p>
            </c:rich>
          </c:tx>
          <c:layout>
            <c:manualLayout>
              <c:xMode val="edge"/>
              <c:yMode val="edge"/>
              <c:x val="3.0555555555555579E-2"/>
              <c:y val="0.16689012831729383"/>
            </c:manualLayout>
          </c:layout>
        </c:title>
        <c:numFmt formatCode="0" sourceLinked="1"/>
        <c:tickLblPos val="nextTo"/>
        <c:crossAx val="337028224"/>
        <c:crosses val="autoZero"/>
        <c:crossBetween val="midCat"/>
      </c:valAx>
    </c:plotArea>
    <c:plotVisOnly val="1"/>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9</xdr:col>
      <xdr:colOff>962025</xdr:colOff>
      <xdr:row>82</xdr:row>
      <xdr:rowOff>104775</xdr:rowOff>
    </xdr:from>
    <xdr:to>
      <xdr:col>25</xdr:col>
      <xdr:colOff>190500</xdr:colOff>
      <xdr:row>110</xdr:row>
      <xdr:rowOff>28575</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0</xdr:colOff>
      <xdr:row>6</xdr:row>
      <xdr:rowOff>0</xdr:rowOff>
    </xdr:from>
    <xdr:to>
      <xdr:col>29</xdr:col>
      <xdr:colOff>562841</xdr:colOff>
      <xdr:row>44</xdr:row>
      <xdr:rowOff>108239</xdr:rowOff>
    </xdr:to>
    <xdr:pic>
      <xdr:nvPicPr>
        <xdr:cNvPr id="3" name="Picture 7"/>
        <xdr:cNvPicPr>
          <a:picLocks noChangeAspect="1" noChangeArrowheads="1"/>
        </xdr:cNvPicPr>
      </xdr:nvPicPr>
      <xdr:blipFill>
        <a:blip xmlns:r="http://schemas.openxmlformats.org/officeDocument/2006/relationships" r:embed="rId2"/>
        <a:srcRect/>
        <a:stretch>
          <a:fillRect/>
        </a:stretch>
      </xdr:blipFill>
      <xdr:spPr bwMode="auto">
        <a:xfrm>
          <a:off x="16478250" y="981075"/>
          <a:ext cx="8487641" cy="6280439"/>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438150</xdr:colOff>
      <xdr:row>7</xdr:row>
      <xdr:rowOff>38100</xdr:rowOff>
    </xdr:from>
    <xdr:to>
      <xdr:col>15</xdr:col>
      <xdr:colOff>228600</xdr:colOff>
      <xdr:row>28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561975</xdr:colOff>
      <xdr:row>0</xdr:row>
      <xdr:rowOff>114300</xdr:rowOff>
    </xdr:from>
    <xdr:to>
      <xdr:col>9</xdr:col>
      <xdr:colOff>209550</xdr:colOff>
      <xdr:row>22</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47</xdr:row>
      <xdr:rowOff>66675</xdr:rowOff>
    </xdr:from>
    <xdr:to>
      <xdr:col>6</xdr:col>
      <xdr:colOff>428625</xdr:colOff>
      <xdr:row>63</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962025</xdr:colOff>
      <xdr:row>82</xdr:row>
      <xdr:rowOff>104775</xdr:rowOff>
    </xdr:from>
    <xdr:to>
      <xdr:col>25</xdr:col>
      <xdr:colOff>190500</xdr:colOff>
      <xdr:row>110</xdr:row>
      <xdr:rowOff>28575</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0</xdr:colOff>
      <xdr:row>6</xdr:row>
      <xdr:rowOff>0</xdr:rowOff>
    </xdr:from>
    <xdr:to>
      <xdr:col>29</xdr:col>
      <xdr:colOff>562841</xdr:colOff>
      <xdr:row>44</xdr:row>
      <xdr:rowOff>108239</xdr:rowOff>
    </xdr:to>
    <xdr:pic>
      <xdr:nvPicPr>
        <xdr:cNvPr id="3" name="Picture 7"/>
        <xdr:cNvPicPr>
          <a:picLocks noChangeAspect="1" noChangeArrowheads="1"/>
        </xdr:cNvPicPr>
      </xdr:nvPicPr>
      <xdr:blipFill>
        <a:blip xmlns:r="http://schemas.openxmlformats.org/officeDocument/2006/relationships" r:embed="rId2"/>
        <a:srcRect/>
        <a:stretch>
          <a:fillRect/>
        </a:stretch>
      </xdr:blipFill>
      <xdr:spPr bwMode="auto">
        <a:xfrm>
          <a:off x="16478250" y="981075"/>
          <a:ext cx="8487641" cy="6280439"/>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962025</xdr:colOff>
      <xdr:row>82</xdr:row>
      <xdr:rowOff>104775</xdr:rowOff>
    </xdr:from>
    <xdr:to>
      <xdr:col>25</xdr:col>
      <xdr:colOff>190500</xdr:colOff>
      <xdr:row>110</xdr:row>
      <xdr:rowOff>28575</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0</xdr:colOff>
      <xdr:row>6</xdr:row>
      <xdr:rowOff>0</xdr:rowOff>
    </xdr:from>
    <xdr:to>
      <xdr:col>29</xdr:col>
      <xdr:colOff>562841</xdr:colOff>
      <xdr:row>44</xdr:row>
      <xdr:rowOff>108239</xdr:rowOff>
    </xdr:to>
    <xdr:pic>
      <xdr:nvPicPr>
        <xdr:cNvPr id="3" name="Picture 7"/>
        <xdr:cNvPicPr>
          <a:picLocks noChangeAspect="1" noChangeArrowheads="1"/>
        </xdr:cNvPicPr>
      </xdr:nvPicPr>
      <xdr:blipFill>
        <a:blip xmlns:r="http://schemas.openxmlformats.org/officeDocument/2006/relationships" r:embed="rId2"/>
        <a:srcRect/>
        <a:stretch>
          <a:fillRect/>
        </a:stretch>
      </xdr:blipFill>
      <xdr:spPr bwMode="auto">
        <a:xfrm>
          <a:off x="16478250" y="981075"/>
          <a:ext cx="8487641" cy="6280439"/>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962025</xdr:colOff>
      <xdr:row>82</xdr:row>
      <xdr:rowOff>104775</xdr:rowOff>
    </xdr:from>
    <xdr:to>
      <xdr:col>25</xdr:col>
      <xdr:colOff>190500</xdr:colOff>
      <xdr:row>110</xdr:row>
      <xdr:rowOff>28575</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0</xdr:colOff>
      <xdr:row>6</xdr:row>
      <xdr:rowOff>0</xdr:rowOff>
    </xdr:from>
    <xdr:to>
      <xdr:col>29</xdr:col>
      <xdr:colOff>562841</xdr:colOff>
      <xdr:row>44</xdr:row>
      <xdr:rowOff>108239</xdr:rowOff>
    </xdr:to>
    <xdr:pic>
      <xdr:nvPicPr>
        <xdr:cNvPr id="3" name="Picture 7"/>
        <xdr:cNvPicPr>
          <a:picLocks noChangeAspect="1" noChangeArrowheads="1"/>
        </xdr:cNvPicPr>
      </xdr:nvPicPr>
      <xdr:blipFill>
        <a:blip xmlns:r="http://schemas.openxmlformats.org/officeDocument/2006/relationships" r:embed="rId2"/>
        <a:srcRect/>
        <a:stretch>
          <a:fillRect/>
        </a:stretch>
      </xdr:blipFill>
      <xdr:spPr bwMode="auto">
        <a:xfrm>
          <a:off x="16478250" y="981075"/>
          <a:ext cx="8487641" cy="6280439"/>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161925</xdr:colOff>
      <xdr:row>23</xdr:row>
      <xdr:rowOff>76200</xdr:rowOff>
    </xdr:to>
    <xdr:pic>
      <xdr:nvPicPr>
        <xdr:cNvPr id="2" name="Picture 178"/>
        <xdr:cNvPicPr>
          <a:picLocks noChangeAspect="1" noChangeArrowheads="1"/>
        </xdr:cNvPicPr>
      </xdr:nvPicPr>
      <xdr:blipFill>
        <a:blip xmlns:r="http://schemas.openxmlformats.org/officeDocument/2006/relationships" r:embed="rId1"/>
        <a:srcRect/>
        <a:stretch>
          <a:fillRect/>
        </a:stretch>
      </xdr:blipFill>
      <xdr:spPr bwMode="auto">
        <a:xfrm>
          <a:off x="609600" y="323850"/>
          <a:ext cx="7477125" cy="3476625"/>
        </a:xfrm>
        <a:prstGeom prst="rect">
          <a:avLst/>
        </a:prstGeom>
        <a:noFill/>
        <a:ln w="1">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161925</xdr:colOff>
      <xdr:row>23</xdr:row>
      <xdr:rowOff>76200</xdr:rowOff>
    </xdr:to>
    <xdr:pic>
      <xdr:nvPicPr>
        <xdr:cNvPr id="2" name="Picture 177"/>
        <xdr:cNvPicPr>
          <a:picLocks noChangeAspect="1" noChangeArrowheads="1"/>
        </xdr:cNvPicPr>
      </xdr:nvPicPr>
      <xdr:blipFill>
        <a:blip xmlns:r="http://schemas.openxmlformats.org/officeDocument/2006/relationships" r:embed="rId1"/>
        <a:srcRect/>
        <a:stretch>
          <a:fillRect/>
        </a:stretch>
      </xdr:blipFill>
      <xdr:spPr bwMode="auto">
        <a:xfrm>
          <a:off x="609600" y="323850"/>
          <a:ext cx="7477125" cy="3476625"/>
        </a:xfrm>
        <a:prstGeom prst="rect">
          <a:avLst/>
        </a:prstGeom>
        <a:noFill/>
        <a:ln w="1">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285750</xdr:colOff>
      <xdr:row>23</xdr:row>
      <xdr:rowOff>76200</xdr:rowOff>
    </xdr:to>
    <xdr:pic>
      <xdr:nvPicPr>
        <xdr:cNvPr id="2" name="Picture 3"/>
        <xdr:cNvPicPr>
          <a:picLocks noChangeAspect="1" noChangeArrowheads="1"/>
        </xdr:cNvPicPr>
      </xdr:nvPicPr>
      <xdr:blipFill>
        <a:blip xmlns:r="http://schemas.openxmlformats.org/officeDocument/2006/relationships" r:embed="rId1"/>
        <a:srcRect/>
        <a:stretch>
          <a:fillRect/>
        </a:stretch>
      </xdr:blipFill>
      <xdr:spPr bwMode="auto">
        <a:xfrm>
          <a:off x="609600" y="323850"/>
          <a:ext cx="5162550" cy="3476625"/>
        </a:xfrm>
        <a:prstGeom prst="rect">
          <a:avLst/>
        </a:prstGeom>
        <a:noFill/>
        <a:ln w="1">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161925</xdr:colOff>
      <xdr:row>23</xdr:row>
      <xdr:rowOff>85725</xdr:rowOff>
    </xdr:to>
    <xdr:pic>
      <xdr:nvPicPr>
        <xdr:cNvPr id="2" name="Picture 12"/>
        <xdr:cNvPicPr>
          <a:picLocks noChangeAspect="1" noChangeArrowheads="1"/>
        </xdr:cNvPicPr>
      </xdr:nvPicPr>
      <xdr:blipFill>
        <a:blip xmlns:r="http://schemas.openxmlformats.org/officeDocument/2006/relationships" r:embed="rId1"/>
        <a:srcRect/>
        <a:stretch>
          <a:fillRect/>
        </a:stretch>
      </xdr:blipFill>
      <xdr:spPr bwMode="auto">
        <a:xfrm>
          <a:off x="609600" y="323850"/>
          <a:ext cx="7477125" cy="3486150"/>
        </a:xfrm>
        <a:prstGeom prst="rect">
          <a:avLst/>
        </a:prstGeom>
        <a:noFill/>
        <a:ln w="1">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161925</xdr:colOff>
      <xdr:row>23</xdr:row>
      <xdr:rowOff>76200</xdr:rowOff>
    </xdr:to>
    <xdr:pic>
      <xdr:nvPicPr>
        <xdr:cNvPr id="2" name="Picture 13"/>
        <xdr:cNvPicPr>
          <a:picLocks noChangeAspect="1" noChangeArrowheads="1"/>
        </xdr:cNvPicPr>
      </xdr:nvPicPr>
      <xdr:blipFill>
        <a:blip xmlns:r="http://schemas.openxmlformats.org/officeDocument/2006/relationships" r:embed="rId1"/>
        <a:srcRect/>
        <a:stretch>
          <a:fillRect/>
        </a:stretch>
      </xdr:blipFill>
      <xdr:spPr bwMode="auto">
        <a:xfrm>
          <a:off x="609600" y="323850"/>
          <a:ext cx="7477125" cy="347662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codeName="Sheet1"/>
  <dimension ref="A1:E31"/>
  <sheetViews>
    <sheetView workbookViewId="0"/>
  </sheetViews>
  <sheetFormatPr defaultRowHeight="12.75"/>
  <cols>
    <col min="1" max="5" width="36.7109375" customWidth="1"/>
  </cols>
  <sheetData>
    <row r="1" spans="1:5">
      <c r="A1" s="1" t="s">
        <v>92</v>
      </c>
    </row>
    <row r="3" spans="1:5">
      <c r="A3" t="s">
        <v>93</v>
      </c>
      <c r="B3" t="s">
        <v>94</v>
      </c>
      <c r="C3">
        <v>0</v>
      </c>
    </row>
    <row r="4" spans="1:5">
      <c r="A4" t="s">
        <v>95</v>
      </c>
    </row>
    <row r="5" spans="1:5">
      <c r="A5" t="s">
        <v>96</v>
      </c>
    </row>
    <row r="7" spans="1:5">
      <c r="A7" s="1" t="s">
        <v>97</v>
      </c>
      <c r="B7" t="s">
        <v>98</v>
      </c>
    </row>
    <row r="8" spans="1:5">
      <c r="B8">
        <v>5</v>
      </c>
    </row>
    <row r="10" spans="1:5">
      <c r="A10" t="s">
        <v>99</v>
      </c>
    </row>
    <row r="11" spans="1:5">
      <c r="A11" t="e">
        <f>CB_DATA_!#REF!</f>
        <v>#REF!</v>
      </c>
      <c r="B11" t="e">
        <f>'Figure 12.42'!#REF!</f>
        <v>#REF!</v>
      </c>
      <c r="C11" t="e">
        <f>'Figure 12.43'!#REF!</f>
        <v>#REF!</v>
      </c>
      <c r="D11" t="e">
        <f>'Figure 12.44'!#REF!</f>
        <v>#REF!</v>
      </c>
      <c r="E11" t="e">
        <f>'Figure 12.45'!#REF!</f>
        <v>#REF!</v>
      </c>
    </row>
    <row r="13" spans="1:5">
      <c r="A13" t="s">
        <v>100</v>
      </c>
    </row>
    <row r="14" spans="1:5">
      <c r="A14" t="s">
        <v>116</v>
      </c>
      <c r="B14" s="89" t="s">
        <v>104</v>
      </c>
      <c r="C14" t="s">
        <v>118</v>
      </c>
      <c r="D14" t="s">
        <v>120</v>
      </c>
      <c r="E14" t="s">
        <v>122</v>
      </c>
    </row>
    <row r="16" spans="1:5">
      <c r="A16" t="s">
        <v>101</v>
      </c>
    </row>
    <row r="19" spans="1:5">
      <c r="A19" t="s">
        <v>102</v>
      </c>
    </row>
    <row r="20" spans="1:5">
      <c r="A20">
        <v>28</v>
      </c>
      <c r="B20">
        <v>31</v>
      </c>
      <c r="C20">
        <v>31</v>
      </c>
      <c r="D20">
        <v>31</v>
      </c>
      <c r="E20">
        <v>31</v>
      </c>
    </row>
    <row r="25" spans="1:5">
      <c r="A25" s="1" t="s">
        <v>103</v>
      </c>
    </row>
    <row r="26" spans="1:5">
      <c r="A26" s="89" t="s">
        <v>105</v>
      </c>
      <c r="B26" s="89" t="s">
        <v>105</v>
      </c>
      <c r="C26" s="89" t="s">
        <v>105</v>
      </c>
      <c r="D26" s="89" t="s">
        <v>105</v>
      </c>
      <c r="E26" s="89" t="s">
        <v>105</v>
      </c>
    </row>
    <row r="27" spans="1:5">
      <c r="A27" t="s">
        <v>117</v>
      </c>
      <c r="B27" t="s">
        <v>106</v>
      </c>
      <c r="C27" t="s">
        <v>106</v>
      </c>
      <c r="D27" t="s">
        <v>106</v>
      </c>
      <c r="E27" t="s">
        <v>106</v>
      </c>
    </row>
    <row r="28" spans="1:5">
      <c r="A28" s="89" t="s">
        <v>107</v>
      </c>
      <c r="B28" s="89" t="s">
        <v>107</v>
      </c>
      <c r="C28" s="89" t="s">
        <v>107</v>
      </c>
      <c r="D28" s="89" t="s">
        <v>107</v>
      </c>
      <c r="E28" s="89" t="s">
        <v>107</v>
      </c>
    </row>
    <row r="29" spans="1:5">
      <c r="B29" s="89" t="s">
        <v>108</v>
      </c>
      <c r="C29" s="89" t="s">
        <v>108</v>
      </c>
      <c r="D29" s="89" t="s">
        <v>108</v>
      </c>
      <c r="E29" s="89" t="s">
        <v>108</v>
      </c>
    </row>
    <row r="30" spans="1:5">
      <c r="B30" t="s">
        <v>124</v>
      </c>
      <c r="C30" t="s">
        <v>119</v>
      </c>
      <c r="D30" t="s">
        <v>121</v>
      </c>
      <c r="E30" t="s">
        <v>123</v>
      </c>
    </row>
    <row r="31" spans="1:5">
      <c r="B31" s="89" t="s">
        <v>107</v>
      </c>
      <c r="C31" s="89" t="s">
        <v>107</v>
      </c>
      <c r="D31" s="89" t="s">
        <v>107</v>
      </c>
      <c r="E31" s="89" t="s">
        <v>107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11"/>
  <dimension ref="A1"/>
  <sheetViews>
    <sheetView workbookViewId="0">
      <selection activeCell="D30" sqref="D30"/>
    </sheetView>
  </sheetViews>
  <sheetFormatPr defaultRowHeight="12.7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12">
    <tabColor rgb="FFFFFF00"/>
  </sheetPr>
  <dimension ref="A4:C45"/>
  <sheetViews>
    <sheetView workbookViewId="0">
      <selection activeCell="B28" sqref="B28"/>
    </sheetView>
  </sheetViews>
  <sheetFormatPr defaultRowHeight="12.75"/>
  <cols>
    <col min="1" max="1" width="12.140625" style="2" customWidth="1"/>
    <col min="2" max="2" width="14.42578125" style="2" customWidth="1"/>
    <col min="3" max="3" width="14.140625" style="2" customWidth="1"/>
    <col min="4" max="16384" width="9.140625" style="2"/>
  </cols>
  <sheetData>
    <row r="4" spans="1:3">
      <c r="A4" s="2" t="s">
        <v>109</v>
      </c>
    </row>
    <row r="5" spans="1:3">
      <c r="A5" s="2" t="s">
        <v>110</v>
      </c>
    </row>
    <row r="6" spans="1:3">
      <c r="A6" s="2" t="s">
        <v>111</v>
      </c>
    </row>
    <row r="7" spans="1:3">
      <c r="A7" s="2" t="s">
        <v>11</v>
      </c>
      <c r="B7" s="2" t="s">
        <v>112</v>
      </c>
      <c r="C7" s="2" t="s">
        <v>113</v>
      </c>
    </row>
    <row r="8" spans="1:3">
      <c r="A8" s="85">
        <v>1</v>
      </c>
      <c r="B8" s="2">
        <v>107.51832743083953</v>
      </c>
      <c r="C8" s="2">
        <f>0.72*B8</f>
        <v>77.413195750204466</v>
      </c>
    </row>
    <row r="9" spans="1:3">
      <c r="A9" s="85">
        <v>1.1000000000000001</v>
      </c>
      <c r="B9" s="2">
        <v>114.57069215012733</v>
      </c>
      <c r="C9" s="2">
        <f t="shared" ref="C9:C18" si="0">0.72*B9</f>
        <v>82.490898348091676</v>
      </c>
    </row>
    <row r="10" spans="1:3">
      <c r="A10" s="85">
        <v>1.2</v>
      </c>
      <c r="B10" s="2">
        <v>121.12914967046622</v>
      </c>
      <c r="C10" s="2">
        <f t="shared" si="0"/>
        <v>87.212987762735679</v>
      </c>
    </row>
    <row r="11" spans="1:3">
      <c r="A11" s="85">
        <v>1.3</v>
      </c>
      <c r="B11" s="2">
        <v>127.46875864176208</v>
      </c>
      <c r="C11" s="2">
        <f t="shared" si="0"/>
        <v>91.777506222068695</v>
      </c>
    </row>
    <row r="12" spans="1:3">
      <c r="A12" s="85">
        <v>1.4</v>
      </c>
      <c r="B12" s="2">
        <v>133.60105030359296</v>
      </c>
      <c r="C12" s="2">
        <f t="shared" si="0"/>
        <v>96.192756218586922</v>
      </c>
    </row>
    <row r="13" spans="1:3">
      <c r="A13" s="85">
        <v>1.5</v>
      </c>
      <c r="B13" s="2">
        <v>139.53671239627238</v>
      </c>
      <c r="C13" s="2">
        <f t="shared" si="0"/>
        <v>100.46643292531611</v>
      </c>
    </row>
    <row r="14" spans="1:3">
      <c r="A14" s="85">
        <v>1.6</v>
      </c>
      <c r="B14" s="2">
        <v>145.28566841449575</v>
      </c>
      <c r="C14" s="2">
        <f t="shared" si="0"/>
        <v>104.60568125843693</v>
      </c>
    </row>
    <row r="15" spans="1:3">
      <c r="A15" s="85">
        <v>1.7</v>
      </c>
      <c r="B15" s="2">
        <v>150.71719409165567</v>
      </c>
      <c r="C15" s="2">
        <f t="shared" si="0"/>
        <v>108.51637974599208</v>
      </c>
    </row>
    <row r="16" spans="1:3">
      <c r="A16" s="85">
        <v>1.8</v>
      </c>
      <c r="B16" s="2">
        <v>156.11571966901528</v>
      </c>
      <c r="C16" s="2">
        <f t="shared" si="0"/>
        <v>112.40331816169099</v>
      </c>
    </row>
    <row r="17" spans="1:3">
      <c r="A17" s="85">
        <v>1.9</v>
      </c>
      <c r="B17" s="2">
        <v>161.35354813926438</v>
      </c>
      <c r="C17" s="2">
        <f t="shared" si="0"/>
        <v>116.17455466027035</v>
      </c>
    </row>
    <row r="18" spans="1:3">
      <c r="A18" s="85">
        <v>2</v>
      </c>
      <c r="B18" s="2">
        <v>166.43816488454559</v>
      </c>
      <c r="C18" s="2">
        <f t="shared" si="0"/>
        <v>119.83547871687281</v>
      </c>
    </row>
    <row r="34" spans="1:3" ht="38.25">
      <c r="A34" s="90" t="s">
        <v>11</v>
      </c>
      <c r="B34" s="90" t="s">
        <v>114</v>
      </c>
      <c r="C34" s="90" t="s">
        <v>115</v>
      </c>
    </row>
    <row r="35" spans="1:3">
      <c r="A35" s="83">
        <v>1</v>
      </c>
      <c r="B35" s="91">
        <v>107.51832743083953</v>
      </c>
      <c r="C35" s="2">
        <v>120.29882241774177</v>
      </c>
    </row>
    <row r="36" spans="1:3">
      <c r="A36" s="83">
        <v>1.1000000000000001</v>
      </c>
      <c r="B36" s="91">
        <v>114.57069215012733</v>
      </c>
      <c r="C36" s="2">
        <v>127.79686994387225</v>
      </c>
    </row>
    <row r="37" spans="1:3">
      <c r="A37" s="83">
        <v>1.2</v>
      </c>
      <c r="B37" s="91">
        <v>121.12914967046622</v>
      </c>
      <c r="C37" s="2">
        <v>134.9349079788291</v>
      </c>
    </row>
    <row r="38" spans="1:3">
      <c r="A38" s="83">
        <v>1.3</v>
      </c>
      <c r="B38" s="91">
        <v>127.46875864176208</v>
      </c>
      <c r="C38" s="2">
        <v>141.64728632112144</v>
      </c>
    </row>
    <row r="39" spans="1:3">
      <c r="A39" s="83">
        <v>1.4</v>
      </c>
      <c r="B39" s="91">
        <v>133.60105030359296</v>
      </c>
      <c r="C39" s="2">
        <v>148.48828408838344</v>
      </c>
    </row>
    <row r="40" spans="1:3">
      <c r="A40" s="83">
        <v>1.5</v>
      </c>
      <c r="B40" s="91">
        <v>139.53671239627238</v>
      </c>
      <c r="C40" s="2">
        <v>154.72914928193347</v>
      </c>
    </row>
    <row r="41" spans="1:3">
      <c r="A41" s="83">
        <v>1.6</v>
      </c>
      <c r="B41" s="91">
        <v>145.28566841449575</v>
      </c>
      <c r="C41" s="2">
        <v>161.16178872566374</v>
      </c>
    </row>
    <row r="42" spans="1:3">
      <c r="A42" s="83">
        <v>1.7</v>
      </c>
      <c r="B42" s="91">
        <v>150.71719409165567</v>
      </c>
      <c r="C42" s="2">
        <v>167.19659962662425</v>
      </c>
    </row>
    <row r="43" spans="1:3">
      <c r="A43" s="83">
        <v>1.8</v>
      </c>
      <c r="B43" s="91">
        <v>156.11571966901528</v>
      </c>
      <c r="C43" s="2">
        <v>172.81541715754304</v>
      </c>
    </row>
    <row r="44" spans="1:3">
      <c r="A44" s="83">
        <v>1.9</v>
      </c>
      <c r="B44" s="91">
        <v>161.35354813926438</v>
      </c>
      <c r="C44" s="2">
        <v>178.47459914505194</v>
      </c>
    </row>
    <row r="45" spans="1:3">
      <c r="A45" s="83">
        <v>2</v>
      </c>
      <c r="B45" s="91">
        <v>166.43816488454559</v>
      </c>
      <c r="C45" s="2">
        <v>183.96375313524922</v>
      </c>
    </row>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sheetPr codeName="Sheet3">
    <tabColor rgb="FFFFFF00"/>
    <pageSetUpPr fitToPage="1"/>
  </sheetPr>
  <dimension ref="A1:AP133"/>
  <sheetViews>
    <sheetView tabSelected="1" topLeftCell="A88" zoomScale="71" zoomScaleNormal="71" workbookViewId="0">
      <selection activeCell="C115" sqref="C115"/>
    </sheetView>
  </sheetViews>
  <sheetFormatPr defaultRowHeight="12.75"/>
  <cols>
    <col min="1" max="1" width="15.7109375" style="2" customWidth="1"/>
    <col min="2" max="2" width="20.7109375" style="2" customWidth="1"/>
    <col min="3" max="3" width="14.7109375" style="2" bestFit="1" customWidth="1"/>
    <col min="4" max="4" width="21.7109375" style="2" bestFit="1" customWidth="1"/>
    <col min="5" max="5" width="17.28515625" style="2" bestFit="1" customWidth="1"/>
    <col min="6" max="7" width="18.42578125" style="2" customWidth="1"/>
    <col min="8" max="8" width="17.7109375" style="2" bestFit="1" customWidth="1"/>
    <col min="9" max="9" width="15.28515625" style="2" customWidth="1"/>
    <col min="10" max="11" width="15.5703125" style="2" bestFit="1" customWidth="1"/>
    <col min="12" max="12" width="15.28515625" style="2" customWidth="1"/>
    <col min="13" max="13" width="13.28515625" style="2" customWidth="1"/>
    <col min="14" max="16384" width="9.140625" style="2"/>
  </cols>
  <sheetData>
    <row r="1" spans="1:13">
      <c r="A1" s="2" t="s">
        <v>0</v>
      </c>
      <c r="B1" s="3" t="s">
        <v>1</v>
      </c>
    </row>
    <row r="2" spans="1:13">
      <c r="A2" s="2" t="s">
        <v>2</v>
      </c>
    </row>
    <row r="3" spans="1:13">
      <c r="A3" s="4">
        <v>39175</v>
      </c>
    </row>
    <row r="5" spans="1:13">
      <c r="H5" s="5"/>
    </row>
    <row r="6" spans="1:13" ht="13.5" thickBot="1">
      <c r="A6" s="3" t="s">
        <v>3</v>
      </c>
      <c r="H6" s="5"/>
    </row>
    <row r="7" spans="1:13">
      <c r="B7" s="6"/>
      <c r="C7" s="7"/>
      <c r="D7" s="7"/>
      <c r="E7" s="7" t="s">
        <v>4</v>
      </c>
      <c r="F7" s="7"/>
      <c r="G7" s="8" t="s">
        <v>5</v>
      </c>
      <c r="H7" s="7"/>
      <c r="I7" s="7"/>
      <c r="J7" s="7"/>
      <c r="K7" s="7"/>
      <c r="L7" s="7"/>
      <c r="M7" s="9"/>
    </row>
    <row r="8" spans="1:13">
      <c r="B8" s="10" t="s">
        <v>6</v>
      </c>
      <c r="C8" s="11"/>
      <c r="D8" s="11"/>
      <c r="E8" s="11"/>
      <c r="F8" s="11"/>
      <c r="G8" s="11" t="s">
        <v>7</v>
      </c>
      <c r="H8" s="12">
        <v>2000</v>
      </c>
      <c r="I8" s="11"/>
      <c r="J8" s="11"/>
      <c r="K8" s="11"/>
      <c r="L8" s="11"/>
      <c r="M8" s="13"/>
    </row>
    <row r="9" spans="1:13">
      <c r="B9" s="10" t="s">
        <v>8</v>
      </c>
      <c r="C9" s="11">
        <v>1.1759999999999999</v>
      </c>
      <c r="D9" s="11"/>
      <c r="E9" s="11">
        <v>1.1759999999999999</v>
      </c>
      <c r="F9" s="11"/>
      <c r="G9" s="11" t="s">
        <v>9</v>
      </c>
      <c r="H9" s="12">
        <v>6</v>
      </c>
      <c r="I9" s="11"/>
      <c r="J9" s="11"/>
      <c r="K9" s="11"/>
      <c r="L9" s="11"/>
      <c r="M9" s="13"/>
    </row>
    <row r="10" spans="1:13">
      <c r="B10" s="10" t="s">
        <v>10</v>
      </c>
      <c r="C10" s="14">
        <v>0.11</v>
      </c>
      <c r="D10" s="14"/>
      <c r="E10" s="11">
        <v>0.11</v>
      </c>
      <c r="F10" s="11"/>
      <c r="G10" s="15" t="s">
        <v>11</v>
      </c>
      <c r="H10" s="11">
        <v>1</v>
      </c>
      <c r="I10" s="11"/>
      <c r="J10" s="11"/>
      <c r="K10" s="11"/>
      <c r="L10" s="11"/>
      <c r="M10" s="13"/>
    </row>
    <row r="11" spans="1:13">
      <c r="B11" s="10" t="s">
        <v>12</v>
      </c>
      <c r="C11" s="14">
        <v>0.03</v>
      </c>
      <c r="D11" s="14"/>
      <c r="E11" s="11">
        <v>0.03</v>
      </c>
      <c r="F11" s="11"/>
      <c r="G11" s="11"/>
      <c r="H11" s="16" t="s">
        <v>13</v>
      </c>
      <c r="I11" s="16" t="s">
        <v>14</v>
      </c>
      <c r="J11" s="16" t="s">
        <v>15</v>
      </c>
      <c r="K11" s="16" t="s">
        <v>16</v>
      </c>
      <c r="L11" s="11"/>
      <c r="M11" s="13"/>
    </row>
    <row r="12" spans="1:13">
      <c r="B12" s="10" t="s">
        <v>17</v>
      </c>
      <c r="C12" s="17">
        <v>2006</v>
      </c>
      <c r="D12" s="14"/>
      <c r="E12" s="11">
        <v>2006</v>
      </c>
      <c r="F12" s="11"/>
      <c r="G12" s="11" t="s">
        <v>18</v>
      </c>
      <c r="H12" s="11">
        <v>0.8</v>
      </c>
      <c r="I12" s="11">
        <v>6</v>
      </c>
      <c r="J12" s="11">
        <v>9</v>
      </c>
      <c r="K12" s="11" t="s">
        <v>19</v>
      </c>
      <c r="L12" s="11"/>
      <c r="M12" s="13"/>
    </row>
    <row r="13" spans="1:13">
      <c r="B13" s="10" t="s">
        <v>20</v>
      </c>
      <c r="C13" s="11"/>
      <c r="D13" s="11"/>
      <c r="E13" s="11"/>
      <c r="F13" s="11"/>
      <c r="G13" s="11" t="s">
        <v>21</v>
      </c>
      <c r="H13" s="11">
        <v>0.9</v>
      </c>
      <c r="I13" s="11">
        <v>6</v>
      </c>
      <c r="J13" s="11">
        <v>9</v>
      </c>
      <c r="K13" s="11" t="s">
        <v>19</v>
      </c>
      <c r="L13" s="11"/>
      <c r="M13" s="13"/>
    </row>
    <row r="14" spans="1:13">
      <c r="B14" s="18" t="s">
        <v>8</v>
      </c>
      <c r="C14" s="19">
        <v>1</v>
      </c>
      <c r="D14" s="20"/>
      <c r="E14" s="11">
        <v>1</v>
      </c>
      <c r="F14" s="11"/>
      <c r="G14" s="11" t="s">
        <v>22</v>
      </c>
      <c r="H14" s="11">
        <v>1</v>
      </c>
      <c r="I14" s="11">
        <v>6</v>
      </c>
      <c r="J14" s="11">
        <f>I14</f>
        <v>6</v>
      </c>
      <c r="K14" s="11" t="s">
        <v>19</v>
      </c>
      <c r="L14" s="11"/>
      <c r="M14" s="13"/>
    </row>
    <row r="15" spans="1:13">
      <c r="B15" s="18" t="s">
        <v>23</v>
      </c>
      <c r="C15" s="21">
        <v>-0.05</v>
      </c>
      <c r="D15" s="14"/>
      <c r="E15" s="11">
        <v>-0.05</v>
      </c>
      <c r="F15" s="11"/>
      <c r="G15" s="11" t="s">
        <v>24</v>
      </c>
      <c r="H15" s="11">
        <v>1</v>
      </c>
      <c r="I15" s="11">
        <v>17</v>
      </c>
      <c r="J15" s="11">
        <v>24</v>
      </c>
      <c r="K15" s="11" t="s">
        <v>19</v>
      </c>
      <c r="L15" s="11"/>
      <c r="M15" s="13"/>
    </row>
    <row r="16" spans="1:13">
      <c r="B16" s="22" t="s">
        <v>25</v>
      </c>
      <c r="C16" s="23"/>
      <c r="D16" s="24"/>
      <c r="E16" s="11"/>
      <c r="F16" s="11"/>
      <c r="G16" s="11"/>
      <c r="H16" s="11"/>
      <c r="I16" s="11"/>
      <c r="J16" s="11"/>
      <c r="K16" s="11"/>
      <c r="L16" s="11"/>
      <c r="M16" s="13"/>
    </row>
    <row r="17" spans="1:13">
      <c r="B17" s="10" t="s">
        <v>26</v>
      </c>
      <c r="C17" s="25">
        <v>90</v>
      </c>
      <c r="D17" s="24"/>
      <c r="E17" s="11"/>
      <c r="F17" s="11"/>
      <c r="G17" s="11"/>
      <c r="H17" s="11"/>
      <c r="I17" s="11"/>
      <c r="J17" s="11"/>
      <c r="K17" s="11"/>
      <c r="L17" s="11"/>
      <c r="M17" s="13"/>
    </row>
    <row r="18" spans="1:13">
      <c r="B18" s="10" t="s">
        <v>27</v>
      </c>
      <c r="C18" s="25">
        <v>115</v>
      </c>
      <c r="D18" s="24"/>
      <c r="E18" s="11"/>
      <c r="F18" s="11"/>
      <c r="G18" s="26" t="s">
        <v>28</v>
      </c>
      <c r="H18" s="11"/>
      <c r="I18" s="11"/>
      <c r="J18" s="11"/>
      <c r="K18" s="11"/>
      <c r="L18" s="11"/>
      <c r="M18" s="13"/>
    </row>
    <row r="19" spans="1:13">
      <c r="B19" s="10" t="s">
        <v>8</v>
      </c>
      <c r="C19" s="25">
        <v>100</v>
      </c>
      <c r="D19" s="24"/>
      <c r="E19" s="11">
        <v>100</v>
      </c>
      <c r="F19" s="11"/>
      <c r="G19" s="11"/>
      <c r="H19" s="11" t="s">
        <v>13</v>
      </c>
      <c r="I19" s="11" t="s">
        <v>29</v>
      </c>
      <c r="J19" s="11" t="s">
        <v>30</v>
      </c>
      <c r="K19" s="11" t="s">
        <v>31</v>
      </c>
      <c r="L19" s="11" t="s">
        <v>32</v>
      </c>
      <c r="M19" s="13" t="s">
        <v>33</v>
      </c>
    </row>
    <row r="20" spans="1:13">
      <c r="B20" s="10" t="s">
        <v>34</v>
      </c>
      <c r="C20" s="25">
        <v>119.75749999999999</v>
      </c>
      <c r="D20" s="24"/>
      <c r="E20" s="27">
        <v>119.75746151429469</v>
      </c>
      <c r="F20" s="11"/>
      <c r="G20" s="11" t="s">
        <v>35</v>
      </c>
      <c r="H20" s="11">
        <v>1</v>
      </c>
      <c r="I20" s="12">
        <v>1</v>
      </c>
      <c r="J20" s="12">
        <v>2002</v>
      </c>
      <c r="K20" s="12">
        <v>0</v>
      </c>
      <c r="L20" s="12">
        <v>1</v>
      </c>
      <c r="M20" s="28">
        <v>1</v>
      </c>
    </row>
    <row r="21" spans="1:13">
      <c r="B21" s="10" t="s">
        <v>36</v>
      </c>
      <c r="C21" s="29">
        <v>-4.2316000000000003</v>
      </c>
      <c r="D21" s="14"/>
      <c r="E21" s="27">
        <v>-4.2315949314064314</v>
      </c>
      <c r="F21" s="11"/>
      <c r="G21" s="11" t="s">
        <v>37</v>
      </c>
      <c r="H21" s="11">
        <v>1</v>
      </c>
      <c r="I21" s="12">
        <v>1</v>
      </c>
      <c r="J21" s="12">
        <v>2003</v>
      </c>
      <c r="K21" s="12">
        <v>0</v>
      </c>
      <c r="L21" s="12">
        <v>1.1000000000000001</v>
      </c>
      <c r="M21" s="28">
        <v>1.1000000000000001</v>
      </c>
    </row>
    <row r="22" spans="1:13">
      <c r="B22" s="30" t="s">
        <v>38</v>
      </c>
      <c r="C22" s="31">
        <v>-4.4231999999999996</v>
      </c>
      <c r="D22" s="11"/>
      <c r="E22" s="27">
        <v>-4.4231856738925535</v>
      </c>
      <c r="F22" s="11"/>
      <c r="G22" s="11" t="s">
        <v>39</v>
      </c>
      <c r="H22" s="11">
        <v>1</v>
      </c>
      <c r="I22" s="12">
        <v>4</v>
      </c>
      <c r="J22" s="12">
        <v>2003</v>
      </c>
      <c r="K22" s="12">
        <v>0</v>
      </c>
      <c r="L22" s="12">
        <v>1</v>
      </c>
      <c r="M22" s="28">
        <v>1</v>
      </c>
    </row>
    <row r="23" spans="1:13">
      <c r="B23" s="32" t="s">
        <v>40</v>
      </c>
      <c r="C23" s="33">
        <v>0.2</v>
      </c>
      <c r="D23" s="11"/>
      <c r="E23" s="11">
        <v>0.2</v>
      </c>
      <c r="F23" s="11"/>
      <c r="G23" s="11" t="s">
        <v>41</v>
      </c>
      <c r="H23" s="11">
        <v>0.9</v>
      </c>
      <c r="I23" s="12">
        <v>7</v>
      </c>
      <c r="J23" s="12">
        <v>2005</v>
      </c>
      <c r="K23" s="12">
        <v>9</v>
      </c>
      <c r="L23" s="12">
        <v>1</v>
      </c>
      <c r="M23" s="28">
        <v>1.4</v>
      </c>
    </row>
    <row r="24" spans="1:13">
      <c r="B24" s="34" t="s">
        <v>42</v>
      </c>
      <c r="C24" s="35">
        <v>0.25</v>
      </c>
      <c r="D24" s="11"/>
      <c r="E24" s="11">
        <v>0.25</v>
      </c>
      <c r="F24" s="11"/>
      <c r="G24" s="11" t="s">
        <v>43</v>
      </c>
      <c r="H24" s="11">
        <v>0.9</v>
      </c>
      <c r="I24" s="12">
        <v>10</v>
      </c>
      <c r="J24" s="12">
        <v>2005</v>
      </c>
      <c r="K24" s="12">
        <v>9</v>
      </c>
      <c r="L24" s="12">
        <v>0.95</v>
      </c>
      <c r="M24" s="28">
        <v>1.25</v>
      </c>
    </row>
    <row r="25" spans="1:13">
      <c r="B25" s="36" t="s">
        <v>44</v>
      </c>
      <c r="C25" s="37">
        <v>0.5</v>
      </c>
      <c r="D25" s="11"/>
      <c r="E25" s="11">
        <v>0.5</v>
      </c>
      <c r="F25" s="11"/>
      <c r="G25" s="11" t="s">
        <v>45</v>
      </c>
      <c r="H25" s="11">
        <v>0.6</v>
      </c>
      <c r="I25" s="12">
        <v>10</v>
      </c>
      <c r="J25" s="12">
        <v>2005</v>
      </c>
      <c r="K25" s="12">
        <v>9</v>
      </c>
      <c r="L25" s="12">
        <v>1.8</v>
      </c>
      <c r="M25" s="28">
        <v>2.4</v>
      </c>
    </row>
    <row r="26" spans="1:13">
      <c r="B26" s="10"/>
      <c r="C26" s="38"/>
      <c r="D26" s="11"/>
      <c r="E26" s="11"/>
      <c r="F26" s="11"/>
      <c r="G26" s="11"/>
      <c r="H26" s="11"/>
      <c r="I26" s="11"/>
      <c r="J26" s="11"/>
      <c r="K26" s="11"/>
      <c r="L26" s="11"/>
      <c r="M26" s="13"/>
    </row>
    <row r="27" spans="1:13">
      <c r="B27" s="10" t="s">
        <v>46</v>
      </c>
      <c r="C27" s="14">
        <v>0.1</v>
      </c>
      <c r="D27" s="14"/>
      <c r="E27" s="11">
        <v>0.1</v>
      </c>
      <c r="F27" s="11"/>
      <c r="G27" s="11"/>
      <c r="H27" s="11"/>
      <c r="I27" s="11"/>
      <c r="J27" s="11"/>
      <c r="K27" s="11"/>
      <c r="L27" s="11"/>
      <c r="M27" s="13"/>
    </row>
    <row r="28" spans="1:13" ht="13.5" thickBot="1">
      <c r="B28" s="39"/>
      <c r="C28" s="40"/>
      <c r="D28" s="40"/>
      <c r="E28" s="40"/>
      <c r="F28" s="40"/>
      <c r="G28" s="40"/>
      <c r="H28" s="40"/>
      <c r="I28" s="40"/>
      <c r="J28" s="40"/>
      <c r="K28" s="40"/>
      <c r="L28" s="40"/>
      <c r="M28" s="41"/>
    </row>
    <row r="30" spans="1:13">
      <c r="A30" s="3" t="s">
        <v>47</v>
      </c>
      <c r="G30" s="42"/>
    </row>
    <row r="31" spans="1:13">
      <c r="B31" s="3" t="s">
        <v>48</v>
      </c>
    </row>
    <row r="32" spans="1:13">
      <c r="B32" s="43" t="s">
        <v>49</v>
      </c>
      <c r="C32" s="43" t="s">
        <v>50</v>
      </c>
      <c r="D32" s="43" t="s">
        <v>11</v>
      </c>
      <c r="E32" s="44" t="s">
        <v>51</v>
      </c>
      <c r="F32" s="43" t="s">
        <v>52</v>
      </c>
      <c r="G32" s="43" t="s">
        <v>40</v>
      </c>
    </row>
    <row r="33" spans="1:12">
      <c r="B33" s="45" t="s">
        <v>53</v>
      </c>
      <c r="C33" s="45" t="e">
        <f ca="1">D102</f>
        <v>#NAME?</v>
      </c>
      <c r="D33" s="45">
        <f>H10</f>
        <v>1</v>
      </c>
      <c r="E33" s="45" t="e">
        <f t="shared" ref="E33:E39" ca="1" si="0">RANK(C33,$C$33:$C$39,1)</f>
        <v>#NAME?</v>
      </c>
      <c r="F33" s="46" t="e">
        <f ca="1">E33</f>
        <v>#NAME?</v>
      </c>
      <c r="G33" s="47" t="e">
        <f t="shared" ref="G33:G39" ca="1" si="1">IF(E33=1,1/COUNTIF($C$33:$C$39,C33),$C$23*(1-$C$24)^(F33-2))</f>
        <v>#NAME?</v>
      </c>
    </row>
    <row r="34" spans="1:12">
      <c r="B34" s="45" t="s">
        <v>35</v>
      </c>
      <c r="C34" s="45" t="e">
        <f t="shared" ref="C34:D39" ca="1" si="2">F106</f>
        <v>#NAME?</v>
      </c>
      <c r="D34" s="48">
        <f t="shared" si="2"/>
        <v>1</v>
      </c>
      <c r="E34" s="45" t="e">
        <f t="shared" ca="1" si="0"/>
        <v>#NAME?</v>
      </c>
      <c r="F34" s="49" t="e">
        <f ca="1">IF(COUNTIF($E$33:E33,E34),E34+COUNTIF($E$33:E33,E34),E34)</f>
        <v>#NAME?</v>
      </c>
      <c r="G34" s="47" t="e">
        <f t="shared" ca="1" si="1"/>
        <v>#NAME?</v>
      </c>
    </row>
    <row r="35" spans="1:12">
      <c r="B35" s="45" t="s">
        <v>37</v>
      </c>
      <c r="C35" s="45">
        <f t="shared" si="2"/>
        <v>2003</v>
      </c>
      <c r="D35" s="48">
        <f t="shared" si="2"/>
        <v>1.1000000000000001</v>
      </c>
      <c r="E35" s="45" t="e">
        <f t="shared" ca="1" si="0"/>
        <v>#NAME?</v>
      </c>
      <c r="F35" s="49" t="e">
        <f ca="1">IF(COUNTIF($E$33:E34,E35),E35+COUNTIF($E$33:E34,E35),E35)</f>
        <v>#NAME?</v>
      </c>
      <c r="G35" s="47" t="e">
        <f t="shared" ca="1" si="1"/>
        <v>#NAME?</v>
      </c>
    </row>
    <row r="36" spans="1:12">
      <c r="B36" s="45" t="s">
        <v>39</v>
      </c>
      <c r="C36" s="45">
        <f t="shared" si="2"/>
        <v>2003</v>
      </c>
      <c r="D36" s="48">
        <f t="shared" si="2"/>
        <v>1</v>
      </c>
      <c r="E36" s="45" t="e">
        <f t="shared" ca="1" si="0"/>
        <v>#NAME?</v>
      </c>
      <c r="F36" s="49" t="e">
        <f ca="1">IF(COUNTIF($E$33:E35,E36),E36+COUNTIF($E$33:E35,E36),E36)</f>
        <v>#NAME?</v>
      </c>
      <c r="G36" s="47" t="e">
        <f t="shared" ca="1" si="1"/>
        <v>#NAME?</v>
      </c>
    </row>
    <row r="37" spans="1:12">
      <c r="B37" s="45" t="s">
        <v>41</v>
      </c>
      <c r="C37" s="45" t="e">
        <f t="shared" ca="1" si="2"/>
        <v>#NAME?</v>
      </c>
      <c r="D37" s="48" t="e">
        <f t="shared" ca="1" si="2"/>
        <v>#NAME?</v>
      </c>
      <c r="E37" s="45" t="e">
        <f t="shared" ca="1" si="0"/>
        <v>#NAME?</v>
      </c>
      <c r="F37" s="49" t="e">
        <f ca="1">IF(COUNTIF($E$33:E36,E37),E37+COUNTIF($E$33:E36,E37),E37)</f>
        <v>#NAME?</v>
      </c>
      <c r="G37" s="47" t="e">
        <f t="shared" ca="1" si="1"/>
        <v>#NAME?</v>
      </c>
    </row>
    <row r="38" spans="1:12">
      <c r="B38" s="45" t="s">
        <v>43</v>
      </c>
      <c r="C38" s="45" t="e">
        <f t="shared" ca="1" si="2"/>
        <v>#NAME?</v>
      </c>
      <c r="D38" s="48" t="e">
        <f t="shared" ca="1" si="2"/>
        <v>#NAME?</v>
      </c>
      <c r="E38" s="45" t="e">
        <f t="shared" ca="1" si="0"/>
        <v>#NAME?</v>
      </c>
      <c r="F38" s="49" t="e">
        <f ca="1">IF(COUNTIF($E$33:E37,E38),E38+COUNTIF($E$33:E37,E38),E38)</f>
        <v>#NAME?</v>
      </c>
      <c r="G38" s="47" t="e">
        <f t="shared" ca="1" si="1"/>
        <v>#NAME?</v>
      </c>
    </row>
    <row r="39" spans="1:12">
      <c r="B39" s="45" t="s">
        <v>45</v>
      </c>
      <c r="C39" s="45" t="e">
        <f t="shared" ca="1" si="2"/>
        <v>#NAME?</v>
      </c>
      <c r="D39" s="48" t="e">
        <f t="shared" ca="1" si="2"/>
        <v>#NAME?</v>
      </c>
      <c r="E39" s="45" t="e">
        <f t="shared" ca="1" si="0"/>
        <v>#NAME?</v>
      </c>
      <c r="F39" s="49" t="e">
        <f ca="1">IF(COUNTIF($E$33:E38,E39),E39+COUNTIF($E$33:E38,E39),E39)</f>
        <v>#NAME?</v>
      </c>
      <c r="G39" s="47" t="e">
        <f t="shared" ca="1" si="1"/>
        <v>#NAME?</v>
      </c>
    </row>
    <row r="40" spans="1:12">
      <c r="A40" s="3"/>
    </row>
    <row r="41" spans="1:12" ht="13.5" thickBot="1">
      <c r="A41" s="3"/>
      <c r="B41" s="50" t="s">
        <v>54</v>
      </c>
    </row>
    <row r="42" spans="1:12" s="3" customFormat="1">
      <c r="B42" s="3" t="s">
        <v>55</v>
      </c>
      <c r="C42" s="3" t="s">
        <v>56</v>
      </c>
      <c r="D42" s="3" t="s">
        <v>57</v>
      </c>
      <c r="E42" s="3" t="s">
        <v>58</v>
      </c>
      <c r="F42" s="3" t="s">
        <v>59</v>
      </c>
      <c r="G42" s="3" t="s">
        <v>25</v>
      </c>
      <c r="H42" s="3" t="s">
        <v>60</v>
      </c>
      <c r="J42" s="51" t="s">
        <v>61</v>
      </c>
      <c r="K42" s="51" t="s">
        <v>62</v>
      </c>
      <c r="L42" s="51" t="s">
        <v>63</v>
      </c>
    </row>
    <row r="43" spans="1:12">
      <c r="J43" s="52"/>
      <c r="K43" s="52"/>
      <c r="L43" s="52"/>
    </row>
    <row r="44" spans="1:12">
      <c r="B44" s="2">
        <v>1</v>
      </c>
      <c r="C44" s="2">
        <v>2002</v>
      </c>
      <c r="D44" s="2">
        <f t="shared" ref="D44:D58" ca="1" si="3">COUNTIF($C$33:$C$39,"&lt;="&amp;C44)</f>
        <v>0</v>
      </c>
      <c r="E44" s="53">
        <f>C9</f>
        <v>1.1759999999999999</v>
      </c>
      <c r="F44" s="54" t="e">
        <f t="shared" ref="F44:F58" ca="1" si="4">I68</f>
        <v>#NAME?</v>
      </c>
      <c r="G44" s="55" t="e">
        <f t="shared" ref="G44:G58" ca="1" si="5">MAX(0,MIN($C$88,$C$89+$C$21*B44+$C$22*D44))</f>
        <v>#NAME?</v>
      </c>
      <c r="H44" s="56" t="e">
        <f t="shared" ref="H44:H58" ca="1" si="6">E44*F44*G44</f>
        <v>#NAME?</v>
      </c>
      <c r="J44" s="57">
        <v>29.4</v>
      </c>
      <c r="K44" s="57">
        <v>29.4</v>
      </c>
      <c r="L44" s="57">
        <v>0</v>
      </c>
    </row>
    <row r="45" spans="1:12">
      <c r="B45" s="2">
        <v>2</v>
      </c>
      <c r="C45" s="2">
        <v>2003</v>
      </c>
      <c r="D45" s="2">
        <f t="shared" ca="1" si="3"/>
        <v>2</v>
      </c>
      <c r="E45" s="53">
        <f t="shared" ref="E45:E58" si="7">E44*(1+IF(C45&lt;$C$12,$C$10,$C$11))</f>
        <v>1.3053600000000001</v>
      </c>
      <c r="F45" s="54" t="e">
        <f t="shared" ca="1" si="4"/>
        <v>#NAME?</v>
      </c>
      <c r="G45" s="55" t="e">
        <f t="shared" ca="1" si="5"/>
        <v>#NAME?</v>
      </c>
      <c r="H45" s="56" t="e">
        <f t="shared" ca="1" si="6"/>
        <v>#NAME?</v>
      </c>
      <c r="J45" s="57">
        <v>28.125509999999998</v>
      </c>
      <c r="K45" s="57">
        <v>30.389916103675777</v>
      </c>
      <c r="L45" s="57">
        <v>0</v>
      </c>
    </row>
    <row r="46" spans="1:12">
      <c r="B46" s="2">
        <v>3</v>
      </c>
      <c r="C46" s="2">
        <v>2004</v>
      </c>
      <c r="D46" s="2">
        <f t="shared" ca="1" si="3"/>
        <v>2</v>
      </c>
      <c r="E46" s="53">
        <f t="shared" si="7"/>
        <v>1.4489496000000002</v>
      </c>
      <c r="F46" s="54" t="e">
        <f t="shared" ca="1" si="4"/>
        <v>#NAME?</v>
      </c>
      <c r="G46" s="55" t="e">
        <f t="shared" ca="1" si="5"/>
        <v>#NAME?</v>
      </c>
      <c r="H46" s="56" t="e">
        <f t="shared" ca="1" si="6"/>
        <v>#NAME?</v>
      </c>
      <c r="J46" s="57">
        <v>26.906269141499997</v>
      </c>
      <c r="K46" s="57">
        <v>29.216752116635483</v>
      </c>
      <c r="L46" s="57">
        <v>14.567909642643732</v>
      </c>
    </row>
    <row r="47" spans="1:12">
      <c r="B47" s="2">
        <v>4</v>
      </c>
      <c r="C47" s="2">
        <v>2005</v>
      </c>
      <c r="D47" s="2">
        <f t="shared" ca="1" si="3"/>
        <v>2</v>
      </c>
      <c r="E47" s="53">
        <f t="shared" si="7"/>
        <v>1.6083340560000003</v>
      </c>
      <c r="F47" s="54" t="e">
        <f t="shared" ca="1" si="4"/>
        <v>#NAME?</v>
      </c>
      <c r="G47" s="55" t="e">
        <f t="shared" ca="1" si="5"/>
        <v>#NAME?</v>
      </c>
      <c r="H47" s="56" t="e">
        <f t="shared" ca="1" si="6"/>
        <v>#NAME?</v>
      </c>
      <c r="J47" s="57">
        <v>25.739882374215966</v>
      </c>
      <c r="K47" s="57">
        <v>24.775781812611672</v>
      </c>
      <c r="L47" s="57">
        <v>18.060844722643139</v>
      </c>
    </row>
    <row r="48" spans="1:12">
      <c r="B48" s="2">
        <v>5</v>
      </c>
      <c r="C48" s="2">
        <v>2006</v>
      </c>
      <c r="D48" s="2">
        <f t="shared" ca="1" si="3"/>
        <v>2</v>
      </c>
      <c r="E48" s="53">
        <f t="shared" si="7"/>
        <v>1.6565840776800005</v>
      </c>
      <c r="F48" s="54" t="e">
        <f t="shared" ca="1" si="4"/>
        <v>#NAME?</v>
      </c>
      <c r="G48" s="55" t="e">
        <f t="shared" ca="1" si="5"/>
        <v>#NAME?</v>
      </c>
      <c r="H48" s="56" t="e">
        <f t="shared" ca="1" si="6"/>
        <v>#NAME?</v>
      </c>
      <c r="J48" s="57">
        <v>24.624058473293708</v>
      </c>
      <c r="K48" s="57">
        <v>22.81568176936366</v>
      </c>
      <c r="L48" s="57">
        <v>15.42312313846255</v>
      </c>
    </row>
    <row r="49" spans="1:40">
      <c r="B49" s="2">
        <v>6</v>
      </c>
      <c r="C49" s="2">
        <v>2007</v>
      </c>
      <c r="D49" s="2">
        <f t="shared" ca="1" si="3"/>
        <v>2</v>
      </c>
      <c r="E49" s="53">
        <f t="shared" si="7"/>
        <v>1.7062816000104006</v>
      </c>
      <c r="F49" s="54" t="e">
        <f t="shared" ca="1" si="4"/>
        <v>#NAME?</v>
      </c>
      <c r="G49" s="55" t="e">
        <f t="shared" ca="1" si="5"/>
        <v>#NAME?</v>
      </c>
      <c r="H49" s="56" t="e">
        <f t="shared" ca="1" si="6"/>
        <v>#NAME?</v>
      </c>
      <c r="J49" s="57">
        <v>23.556605538476425</v>
      </c>
      <c r="K49" s="57">
        <v>20.928413422832428</v>
      </c>
      <c r="L49" s="57">
        <v>13.885724832214082</v>
      </c>
    </row>
    <row r="50" spans="1:40">
      <c r="B50" s="2">
        <v>7</v>
      </c>
      <c r="C50" s="2">
        <v>2008</v>
      </c>
      <c r="D50" s="2">
        <f t="shared" ca="1" si="3"/>
        <v>2</v>
      </c>
      <c r="E50" s="53">
        <f t="shared" si="7"/>
        <v>1.7574700480107126</v>
      </c>
      <c r="F50" s="54" t="e">
        <f t="shared" ca="1" si="4"/>
        <v>#NAME?</v>
      </c>
      <c r="G50" s="55" t="e">
        <f t="shared" ca="1" si="5"/>
        <v>#NAME?</v>
      </c>
      <c r="H50" s="56" t="e">
        <f t="shared" ca="1" si="6"/>
        <v>#NAME?</v>
      </c>
      <c r="J50" s="57">
        <v>22.53542668838347</v>
      </c>
      <c r="K50" s="57">
        <v>19.111751066304151</v>
      </c>
      <c r="L50" s="57">
        <v>12.864160800556421</v>
      </c>
    </row>
    <row r="51" spans="1:40">
      <c r="B51" s="2">
        <v>8</v>
      </c>
      <c r="C51" s="2">
        <v>2009</v>
      </c>
      <c r="D51" s="2">
        <f t="shared" ca="1" si="3"/>
        <v>2</v>
      </c>
      <c r="E51" s="53">
        <f t="shared" si="7"/>
        <v>1.8101941494510341</v>
      </c>
      <c r="F51" s="54" t="e">
        <f t="shared" ca="1" si="4"/>
        <v>#NAME?</v>
      </c>
      <c r="G51" s="55" t="e">
        <f t="shared" ca="1" si="5"/>
        <v>#NAME?</v>
      </c>
      <c r="H51" s="56" t="e">
        <f t="shared" ca="1" si="6"/>
        <v>#NAME?</v>
      </c>
      <c r="J51" s="57">
        <v>21.558515941442046</v>
      </c>
      <c r="K51" s="57">
        <v>17.363531032001884</v>
      </c>
      <c r="L51" s="57">
        <v>12.07130373534754</v>
      </c>
    </row>
    <row r="52" spans="1:40">
      <c r="B52" s="2">
        <v>9</v>
      </c>
      <c r="C52" s="2">
        <v>2010</v>
      </c>
      <c r="D52" s="2">
        <f t="shared" ca="1" si="3"/>
        <v>2</v>
      </c>
      <c r="E52" s="53">
        <f t="shared" si="7"/>
        <v>1.8644999739345651</v>
      </c>
      <c r="F52" s="54" t="e">
        <f t="shared" ca="1" si="4"/>
        <v>#NAME?</v>
      </c>
      <c r="G52" s="55" t="e">
        <f t="shared" ca="1" si="5"/>
        <v>#NAME?</v>
      </c>
      <c r="H52" s="56" t="e">
        <f t="shared" ca="1" si="6"/>
        <v>#NAME?</v>
      </c>
      <c r="J52" s="57">
        <v>20.62395427538053</v>
      </c>
      <c r="K52" s="57">
        <v>15.681650052244224</v>
      </c>
      <c r="L52" s="57">
        <v>11.365911329547981</v>
      </c>
    </row>
    <row r="53" spans="1:40">
      <c r="B53" s="2">
        <v>10</v>
      </c>
      <c r="C53" s="2">
        <v>2011</v>
      </c>
      <c r="D53" s="2">
        <f t="shared" ca="1" si="3"/>
        <v>2</v>
      </c>
      <c r="E53" s="53">
        <f t="shared" si="7"/>
        <v>1.920434973152602</v>
      </c>
      <c r="F53" s="54" t="e">
        <f t="shared" ca="1" si="4"/>
        <v>#NAME?</v>
      </c>
      <c r="G53" s="55" t="e">
        <f t="shared" ca="1" si="5"/>
        <v>#NAME?</v>
      </c>
      <c r="H53" s="56" t="e">
        <f t="shared" ca="1" si="6"/>
        <v>#NAME?</v>
      </c>
      <c r="J53" s="57">
        <v>19.729905857542782</v>
      </c>
      <c r="K53" s="57">
        <v>14.064063662396592</v>
      </c>
      <c r="L53" s="57">
        <v>10.678113427296337</v>
      </c>
    </row>
    <row r="54" spans="1:40">
      <c r="B54" s="2">
        <v>11</v>
      </c>
      <c r="C54" s="2">
        <v>2012</v>
      </c>
      <c r="D54" s="2">
        <f t="shared" ca="1" si="3"/>
        <v>2</v>
      </c>
      <c r="E54" s="53">
        <f t="shared" si="7"/>
        <v>1.9780480223471801</v>
      </c>
      <c r="F54" s="54" t="e">
        <f t="shared" ca="1" si="4"/>
        <v>#NAME?</v>
      </c>
      <c r="G54" s="55" t="e">
        <f t="shared" ca="1" si="5"/>
        <v>#NAME?</v>
      </c>
      <c r="H54" s="56" t="e">
        <f t="shared" ca="1" si="6"/>
        <v>#NAME?</v>
      </c>
      <c r="J54" s="57">
        <v>18.874614438618298</v>
      </c>
      <c r="K54" s="57">
        <v>12.50878464457576</v>
      </c>
      <c r="L54" s="57">
        <v>9.9728383660659041</v>
      </c>
    </row>
    <row r="55" spans="1:40">
      <c r="B55" s="2">
        <v>12</v>
      </c>
      <c r="C55" s="2">
        <v>2013</v>
      </c>
      <c r="D55" s="2">
        <f t="shared" ca="1" si="3"/>
        <v>2</v>
      </c>
      <c r="E55" s="53">
        <f t="shared" si="7"/>
        <v>2.0373894630175955</v>
      </c>
      <c r="F55" s="54" t="e">
        <f t="shared" ca="1" si="4"/>
        <v>#NAME?</v>
      </c>
      <c r="G55" s="55" t="e">
        <f t="shared" ca="1" si="5"/>
        <v>#NAME?</v>
      </c>
      <c r="H55" s="56" t="e">
        <f t="shared" ca="1" si="6"/>
        <v>#NAME?</v>
      </c>
      <c r="J55" s="57">
        <v>18.056399902704193</v>
      </c>
      <c r="K55" s="57">
        <v>11.013881511093281</v>
      </c>
      <c r="L55" s="57">
        <v>9.2319039208574942</v>
      </c>
    </row>
    <row r="56" spans="1:40">
      <c r="B56" s="2">
        <v>13</v>
      </c>
      <c r="C56" s="2">
        <v>2014</v>
      </c>
      <c r="D56" s="2">
        <f t="shared" ca="1" si="3"/>
        <v>2</v>
      </c>
      <c r="E56" s="53">
        <f t="shared" si="7"/>
        <v>2.0985111469081232</v>
      </c>
      <c r="F56" s="54" t="e">
        <f t="shared" ca="1" si="4"/>
        <v>#NAME?</v>
      </c>
      <c r="G56" s="55" t="e">
        <f t="shared" ca="1" si="5"/>
        <v>#NAME?</v>
      </c>
      <c r="H56" s="56" t="e">
        <f t="shared" ca="1" si="6"/>
        <v>#NAME?</v>
      </c>
      <c r="J56" s="57">
        <v>17.273654966921967</v>
      </c>
      <c r="K56" s="57">
        <v>9.5774770266485927</v>
      </c>
      <c r="L56" s="57">
        <v>8.4452703349644711</v>
      </c>
    </row>
    <row r="57" spans="1:40">
      <c r="B57" s="2">
        <v>14</v>
      </c>
      <c r="C57" s="2">
        <v>2015</v>
      </c>
      <c r="D57" s="2">
        <f t="shared" ca="1" si="3"/>
        <v>2</v>
      </c>
      <c r="E57" s="53">
        <f t="shared" si="7"/>
        <v>2.161466481315367</v>
      </c>
      <c r="F57" s="54" t="e">
        <f t="shared" ca="1" si="4"/>
        <v>#NAME?</v>
      </c>
      <c r="G57" s="55" t="e">
        <f t="shared" ca="1" si="5"/>
        <v>#NAME?</v>
      </c>
      <c r="H57" s="56" t="e">
        <f t="shared" ca="1" si="6"/>
        <v>#NAME?</v>
      </c>
      <c r="J57" s="57">
        <v>16.524842024105897</v>
      </c>
      <c r="K57" s="57">
        <v>8.1977467683065282</v>
      </c>
      <c r="L57" s="57">
        <v>7.6067799484214618</v>
      </c>
    </row>
    <row r="58" spans="1:40">
      <c r="B58" s="2">
        <v>15</v>
      </c>
      <c r="C58" s="2">
        <v>2016</v>
      </c>
      <c r="D58" s="2">
        <f t="shared" ca="1" si="3"/>
        <v>2</v>
      </c>
      <c r="E58" s="53">
        <f t="shared" si="7"/>
        <v>2.2263104757548282</v>
      </c>
      <c r="F58" s="54" t="e">
        <f t="shared" ca="1" si="4"/>
        <v>#NAME?</v>
      </c>
      <c r="G58" s="55" t="e">
        <f t="shared" ca="1" si="5"/>
        <v>#NAME?</v>
      </c>
      <c r="H58" s="56" t="e">
        <f t="shared" ca="1" si="6"/>
        <v>#NAME?</v>
      </c>
      <c r="J58" s="57">
        <v>15.808490122360904</v>
      </c>
      <c r="K58" s="57">
        <v>6.8729177223176023</v>
      </c>
      <c r="L58" s="57">
        <v>6.712087974101915</v>
      </c>
    </row>
    <row r="59" spans="1:40">
      <c r="J59" s="57"/>
      <c r="K59" s="57"/>
      <c r="L59" s="57"/>
    </row>
    <row r="60" spans="1:40">
      <c r="H60" s="58" t="s">
        <v>64</v>
      </c>
      <c r="J60" s="59" t="s">
        <v>64</v>
      </c>
      <c r="K60" s="59" t="s">
        <v>64</v>
      </c>
      <c r="L60" s="59" t="s">
        <v>64</v>
      </c>
    </row>
    <row r="61" spans="1:40" ht="13.5" thickBot="1">
      <c r="H61" s="60" t="e">
        <f ca="1">NPV(C27,H44:H58)</f>
        <v>#NAME?</v>
      </c>
      <c r="I61" s="61"/>
      <c r="J61" s="62">
        <v>179.83695888405296</v>
      </c>
      <c r="K61" s="62">
        <v>161.14869851341319</v>
      </c>
      <c r="L61" s="62">
        <v>74.358599014689489</v>
      </c>
    </row>
    <row r="63" spans="1:40" ht="13.5" thickBot="1">
      <c r="B63" s="43" t="s">
        <v>65</v>
      </c>
    </row>
    <row r="64" spans="1:40">
      <c r="A64" s="3"/>
      <c r="B64" s="3"/>
      <c r="F64" s="63" t="str">
        <f>B33</f>
        <v>Invivo</v>
      </c>
      <c r="G64" s="7"/>
      <c r="H64" s="7"/>
      <c r="I64" s="7"/>
      <c r="J64" s="7"/>
      <c r="K64" s="63" t="str">
        <f>B34</f>
        <v>A</v>
      </c>
      <c r="L64" s="7"/>
      <c r="M64" s="7"/>
      <c r="N64" s="7"/>
      <c r="O64" s="9"/>
      <c r="P64" s="63" t="str">
        <f>B35</f>
        <v>B</v>
      </c>
      <c r="Q64" s="7"/>
      <c r="R64" s="7"/>
      <c r="S64" s="7"/>
      <c r="T64" s="9"/>
      <c r="U64" s="63" t="str">
        <f>B36</f>
        <v>C</v>
      </c>
      <c r="V64" s="7"/>
      <c r="W64" s="7"/>
      <c r="X64" s="7"/>
      <c r="Y64" s="9"/>
      <c r="Z64" s="63" t="str">
        <f>B37</f>
        <v>D</v>
      </c>
      <c r="AA64" s="7"/>
      <c r="AB64" s="7"/>
      <c r="AC64" s="7"/>
      <c r="AD64" s="9"/>
      <c r="AE64" s="63" t="str">
        <f>B38</f>
        <v>E</v>
      </c>
      <c r="AF64" s="7"/>
      <c r="AG64" s="7"/>
      <c r="AH64" s="7"/>
      <c r="AI64" s="9"/>
      <c r="AJ64" s="63" t="str">
        <f>B39</f>
        <v>F</v>
      </c>
      <c r="AK64" s="7"/>
      <c r="AL64" s="7"/>
      <c r="AM64" s="7"/>
      <c r="AN64" s="9"/>
    </row>
    <row r="65" spans="2:42">
      <c r="F65" s="10" t="s">
        <v>50</v>
      </c>
      <c r="G65" s="64" t="e">
        <f ca="1">C33</f>
        <v>#NAME?</v>
      </c>
      <c r="H65" s="16"/>
      <c r="I65" s="16"/>
      <c r="J65" s="16"/>
      <c r="K65" s="10" t="s">
        <v>50</v>
      </c>
      <c r="L65" s="64" t="e">
        <f ca="1">C34</f>
        <v>#NAME?</v>
      </c>
      <c r="M65" s="16"/>
      <c r="N65" s="16"/>
      <c r="O65" s="65"/>
      <c r="P65" s="10" t="s">
        <v>50</v>
      </c>
      <c r="Q65" s="64">
        <f>C35</f>
        <v>2003</v>
      </c>
      <c r="R65" s="16"/>
      <c r="S65" s="16"/>
      <c r="T65" s="65"/>
      <c r="U65" s="10" t="s">
        <v>50</v>
      </c>
      <c r="V65" s="64">
        <f>C36</f>
        <v>2003</v>
      </c>
      <c r="W65" s="16"/>
      <c r="X65" s="16"/>
      <c r="Y65" s="65"/>
      <c r="Z65" s="10" t="s">
        <v>50</v>
      </c>
      <c r="AA65" s="64" t="e">
        <f ca="1">C37</f>
        <v>#NAME?</v>
      </c>
      <c r="AB65" s="16"/>
      <c r="AC65" s="16"/>
      <c r="AD65" s="65"/>
      <c r="AE65" s="10" t="s">
        <v>50</v>
      </c>
      <c r="AF65" s="64" t="e">
        <f ca="1">C38</f>
        <v>#NAME?</v>
      </c>
      <c r="AG65" s="16"/>
      <c r="AH65" s="16"/>
      <c r="AI65" s="65"/>
      <c r="AJ65" s="10" t="s">
        <v>50</v>
      </c>
      <c r="AK65" s="64" t="e">
        <f ca="1">C39</f>
        <v>#NAME?</v>
      </c>
      <c r="AL65" s="16"/>
      <c r="AM65" s="16"/>
      <c r="AN65" s="65"/>
    </row>
    <row r="66" spans="2:42">
      <c r="F66" s="10" t="s">
        <v>11</v>
      </c>
      <c r="G66" s="66">
        <f>D33</f>
        <v>1</v>
      </c>
      <c r="H66" s="16"/>
      <c r="I66" s="16"/>
      <c r="J66" s="16"/>
      <c r="K66" s="10" t="s">
        <v>11</v>
      </c>
      <c r="L66" s="66">
        <f>D34</f>
        <v>1</v>
      </c>
      <c r="M66" s="16"/>
      <c r="N66" s="16"/>
      <c r="O66" s="65"/>
      <c r="P66" s="10" t="s">
        <v>11</v>
      </c>
      <c r="Q66" s="66">
        <f>D35</f>
        <v>1.1000000000000001</v>
      </c>
      <c r="R66" s="16"/>
      <c r="S66" s="16"/>
      <c r="T66" s="65"/>
      <c r="U66" s="10" t="s">
        <v>11</v>
      </c>
      <c r="V66" s="66">
        <f>D36</f>
        <v>1</v>
      </c>
      <c r="W66" s="16"/>
      <c r="X66" s="16"/>
      <c r="Y66" s="65"/>
      <c r="Z66" s="10" t="s">
        <v>11</v>
      </c>
      <c r="AA66" s="66" t="e">
        <f ca="1">D37</f>
        <v>#NAME?</v>
      </c>
      <c r="AB66" s="16"/>
      <c r="AC66" s="16"/>
      <c r="AD66" s="65"/>
      <c r="AE66" s="10" t="s">
        <v>11</v>
      </c>
      <c r="AF66" s="66" t="e">
        <f ca="1">D38</f>
        <v>#NAME?</v>
      </c>
      <c r="AG66" s="16"/>
      <c r="AH66" s="16"/>
      <c r="AI66" s="65"/>
      <c r="AJ66" s="10" t="s">
        <v>11</v>
      </c>
      <c r="AK66" s="66" t="e">
        <f ca="1">D39</f>
        <v>#NAME?</v>
      </c>
      <c r="AL66" s="16"/>
      <c r="AM66" s="16"/>
      <c r="AN66" s="65"/>
    </row>
    <row r="67" spans="2:42">
      <c r="C67" s="2" t="s">
        <v>66</v>
      </c>
      <c r="D67" s="2" t="s">
        <v>67</v>
      </c>
      <c r="E67" s="11" t="s">
        <v>68</v>
      </c>
      <c r="F67" s="67" t="s">
        <v>69</v>
      </c>
      <c r="G67" s="16" t="s">
        <v>70</v>
      </c>
      <c r="H67" s="16" t="s">
        <v>71</v>
      </c>
      <c r="I67" s="16" t="s">
        <v>72</v>
      </c>
      <c r="J67" s="16" t="s">
        <v>73</v>
      </c>
      <c r="K67" s="67" t="s">
        <v>69</v>
      </c>
      <c r="L67" s="16" t="s">
        <v>70</v>
      </c>
      <c r="M67" s="16" t="s">
        <v>71</v>
      </c>
      <c r="N67" s="16" t="s">
        <v>72</v>
      </c>
      <c r="O67" s="65" t="s">
        <v>73</v>
      </c>
      <c r="P67" s="67" t="s">
        <v>69</v>
      </c>
      <c r="Q67" s="16" t="s">
        <v>70</v>
      </c>
      <c r="R67" s="16" t="s">
        <v>71</v>
      </c>
      <c r="S67" s="16" t="s">
        <v>72</v>
      </c>
      <c r="T67" s="65" t="s">
        <v>73</v>
      </c>
      <c r="U67" s="67" t="s">
        <v>69</v>
      </c>
      <c r="V67" s="16" t="s">
        <v>70</v>
      </c>
      <c r="W67" s="16" t="s">
        <v>71</v>
      </c>
      <c r="X67" s="16" t="s">
        <v>72</v>
      </c>
      <c r="Y67" s="65" t="s">
        <v>73</v>
      </c>
      <c r="Z67" s="67" t="s">
        <v>69</v>
      </c>
      <c r="AA67" s="16" t="s">
        <v>70</v>
      </c>
      <c r="AB67" s="16" t="s">
        <v>71</v>
      </c>
      <c r="AC67" s="16" t="s">
        <v>72</v>
      </c>
      <c r="AD67" s="65" t="s">
        <v>73</v>
      </c>
      <c r="AE67" s="67" t="s">
        <v>69</v>
      </c>
      <c r="AF67" s="16" t="s">
        <v>70</v>
      </c>
      <c r="AG67" s="16" t="s">
        <v>71</v>
      </c>
      <c r="AH67" s="16" t="s">
        <v>72</v>
      </c>
      <c r="AI67" s="65" t="s">
        <v>73</v>
      </c>
      <c r="AJ67" s="67" t="s">
        <v>69</v>
      </c>
      <c r="AK67" s="16" t="s">
        <v>70</v>
      </c>
      <c r="AL67" s="16" t="s">
        <v>71</v>
      </c>
      <c r="AM67" s="16" t="s">
        <v>72</v>
      </c>
      <c r="AN67" s="65" t="s">
        <v>73</v>
      </c>
      <c r="AP67" s="68" t="s">
        <v>74</v>
      </c>
    </row>
    <row r="68" spans="2:42">
      <c r="B68" s="2">
        <v>2002</v>
      </c>
      <c r="C68" s="2">
        <f t="shared" ref="C68:C82" ca="1" si="8">COUNTIF($C$33:$C$39,B68)</f>
        <v>0</v>
      </c>
      <c r="D68" s="54">
        <f t="shared" ref="D68:D82" ca="1" si="9">MIN(1,SUMIF($C$33:$C$39,B68,$G$33:$G$39))</f>
        <v>0</v>
      </c>
      <c r="E68" s="20" t="str">
        <f t="shared" ref="E68:E82" ca="1" si="10">IF(C68=0,"",D68/C68)</f>
        <v/>
      </c>
      <c r="F68" s="69" t="e">
        <f ca="1">IF($B68=G$65,$E68,0)</f>
        <v>#NAME?</v>
      </c>
      <c r="G68" s="70">
        <v>0</v>
      </c>
      <c r="H68" s="70">
        <v>0</v>
      </c>
      <c r="I68" s="71" t="e">
        <f t="shared" ref="I68:I82" ca="1" si="11">SUM(F68:H68)</f>
        <v>#NAME?</v>
      </c>
      <c r="J68" s="70" t="e">
        <f t="shared" ref="J68:J82" ca="1" si="12">IF(F68=0,"",G$66/SUMIF($C$33:$C$39,"&lt;="&amp;$B68,$D$33:$D$39))</f>
        <v>#NAME?</v>
      </c>
      <c r="K68" s="69" t="e">
        <f ca="1">IF($B68=L$65,$E68,0)</f>
        <v>#NAME?</v>
      </c>
      <c r="L68" s="70">
        <v>0</v>
      </c>
      <c r="M68" s="70">
        <v>0</v>
      </c>
      <c r="N68" s="70" t="e">
        <f t="shared" ref="N68:N82" ca="1" si="13">SUM(K68:M68)</f>
        <v>#NAME?</v>
      </c>
      <c r="O68" s="72" t="e">
        <f t="shared" ref="O68:O82" ca="1" si="14">IF(K68=0,"",L$66/SUMIF($C$33:$C$39,"&lt;="&amp;$B68,$D$33:$D$39))</f>
        <v>#NAME?</v>
      </c>
      <c r="P68" s="69">
        <f>IF($B68=Q$65,$E68,0)</f>
        <v>0</v>
      </c>
      <c r="Q68" s="70">
        <v>0</v>
      </c>
      <c r="R68" s="70">
        <v>0</v>
      </c>
      <c r="S68" s="70">
        <f t="shared" ref="S68:S82" si="15">SUM(P68:R68)</f>
        <v>0</v>
      </c>
      <c r="T68" s="72" t="str">
        <f t="shared" ref="T68:T82" si="16">IF(P68=0,"",Q$66/SUMIF($C$33:$C$39,"&lt;="&amp;$B68,$D$33:$D$39))</f>
        <v/>
      </c>
      <c r="U68" s="69">
        <f>IF($B68=V$65,$E68,0)</f>
        <v>0</v>
      </c>
      <c r="V68" s="70">
        <v>0</v>
      </c>
      <c r="W68" s="70">
        <v>0</v>
      </c>
      <c r="X68" s="70">
        <f t="shared" ref="X68:X82" si="17">SUM(U68:W68)</f>
        <v>0</v>
      </c>
      <c r="Y68" s="72" t="str">
        <f t="shared" ref="Y68:Y82" si="18">IF(U68=0,"",V$66/SUMIF($C$33:$C$39,"&lt;="&amp;$B68,$D$33:$D$39))</f>
        <v/>
      </c>
      <c r="Z68" s="69" t="e">
        <f ca="1">IF($B68=AA$65,$E68,0)</f>
        <v>#NAME?</v>
      </c>
      <c r="AA68" s="70">
        <v>0</v>
      </c>
      <c r="AB68" s="70">
        <v>0</v>
      </c>
      <c r="AC68" s="70" t="e">
        <f t="shared" ref="AC68:AC82" ca="1" si="19">SUM(Z68:AB68)</f>
        <v>#NAME?</v>
      </c>
      <c r="AD68" s="72" t="e">
        <f t="shared" ref="AD68:AD82" ca="1" si="20">IF(Z68=0,"",AA$66/SUMIF($C$33:$C$39,"&lt;="&amp;$B68,$D$33:$D$39))</f>
        <v>#NAME?</v>
      </c>
      <c r="AE68" s="69" t="e">
        <f ca="1">IF($B68=AF$65,$E68,0)</f>
        <v>#NAME?</v>
      </c>
      <c r="AF68" s="70">
        <v>0</v>
      </c>
      <c r="AG68" s="70">
        <v>0</v>
      </c>
      <c r="AH68" s="70" t="e">
        <f t="shared" ref="AH68:AH82" ca="1" si="21">SUM(AE68:AG68)</f>
        <v>#NAME?</v>
      </c>
      <c r="AI68" s="72" t="e">
        <f t="shared" ref="AI68:AI82" ca="1" si="22">IF(AE68=0,"",AF$66/SUMIF($C$33:$C$39,"&lt;="&amp;$B68,$D$33:$D$39))</f>
        <v>#NAME?</v>
      </c>
      <c r="AJ68" s="69" t="e">
        <f ca="1">IF($B68=AK$65,$E68,0)</f>
        <v>#NAME?</v>
      </c>
      <c r="AK68" s="70">
        <v>0</v>
      </c>
      <c r="AL68" s="70">
        <v>0</v>
      </c>
      <c r="AM68" s="70" t="e">
        <f t="shared" ref="AM68:AM82" ca="1" si="23">SUM(AJ68:AL68)</f>
        <v>#NAME?</v>
      </c>
      <c r="AN68" s="72" t="e">
        <f t="shared" ref="AN68:AN82" ca="1" si="24">IF(AJ68=0,"",AK$66/SUMIF($C$33:$C$39,"&lt;="&amp;$B68,$D$33:$D$39))</f>
        <v>#NAME?</v>
      </c>
      <c r="AP68" s="73" t="e">
        <f t="shared" ref="AP68:AP82" ca="1" si="25">SUM(I68,N68,S68,X68,AC68,AH68,AM68)</f>
        <v>#NAME?</v>
      </c>
    </row>
    <row r="69" spans="2:42">
      <c r="B69" s="2">
        <v>2003</v>
      </c>
      <c r="C69" s="2">
        <f t="shared" ca="1" si="8"/>
        <v>2</v>
      </c>
      <c r="D69" s="74" t="e">
        <f t="shared" ca="1" si="9"/>
        <v>#NAME?</v>
      </c>
      <c r="E69" s="70" t="e">
        <f t="shared" ca="1" si="10"/>
        <v>#NAME?</v>
      </c>
      <c r="F69" s="69" t="e">
        <f t="shared" ref="F69:F82" ca="1" si="26">IF($B69=G$65,$E69,I68)</f>
        <v>#NAME?</v>
      </c>
      <c r="G69" s="70" t="e">
        <f t="shared" ref="G69:G82" ca="1" si="27">-IF($C69&gt;0,I68*$D69,0)</f>
        <v>#NAME?</v>
      </c>
      <c r="H69" s="70" t="e">
        <f t="shared" ref="H69:H82" ca="1" si="28">IF(I68=0,0,$C$25*(J68-(I68)))</f>
        <v>#NAME?</v>
      </c>
      <c r="I69" s="71" t="e">
        <f t="shared" ca="1" si="11"/>
        <v>#NAME?</v>
      </c>
      <c r="J69" s="70" t="e">
        <f t="shared" ca="1" si="12"/>
        <v>#NAME?</v>
      </c>
      <c r="K69" s="69" t="e">
        <f t="shared" ref="K69:K82" ca="1" si="29">IF($B69=L$65,$E69,N68)</f>
        <v>#NAME?</v>
      </c>
      <c r="L69" s="70" t="e">
        <f t="shared" ref="L69:L82" ca="1" si="30">-IF($C69&gt;0,N68*$D69,0)</f>
        <v>#NAME?</v>
      </c>
      <c r="M69" s="70" t="e">
        <f t="shared" ref="M69:M82" ca="1" si="31">IF(N68=0,0,$C$25*(O68-(N68)))</f>
        <v>#NAME?</v>
      </c>
      <c r="N69" s="70" t="e">
        <f t="shared" ca="1" si="13"/>
        <v>#NAME?</v>
      </c>
      <c r="O69" s="72" t="e">
        <f t="shared" ca="1" si="14"/>
        <v>#NAME?</v>
      </c>
      <c r="P69" s="69" t="e">
        <f t="shared" ref="P69:P82" ca="1" si="32">IF($B69=Q$65,$E69,S68)</f>
        <v>#NAME?</v>
      </c>
      <c r="Q69" s="70" t="e">
        <f t="shared" ref="Q69:Q82" ca="1" si="33">-IF($C69&gt;0,S68*$D69,0)</f>
        <v>#NAME?</v>
      </c>
      <c r="R69" s="70">
        <f t="shared" ref="R69:R82" si="34">IF(S68=0,0,$C$25*(T68-(S68)))</f>
        <v>0</v>
      </c>
      <c r="S69" s="70" t="e">
        <f t="shared" ca="1" si="15"/>
        <v>#NAME?</v>
      </c>
      <c r="T69" s="72" t="e">
        <f t="shared" ca="1" si="16"/>
        <v>#NAME?</v>
      </c>
      <c r="U69" s="69" t="e">
        <f t="shared" ref="U69:U82" ca="1" si="35">IF($B69=V$65,$E69,X68)</f>
        <v>#NAME?</v>
      </c>
      <c r="V69" s="70" t="e">
        <f t="shared" ref="V69:V82" ca="1" si="36">-IF($C69&gt;0,X68*$D69,0)</f>
        <v>#NAME?</v>
      </c>
      <c r="W69" s="70">
        <f t="shared" ref="W69:W82" si="37">IF(X68=0,0,$C$25*(Y68-(X68)))</f>
        <v>0</v>
      </c>
      <c r="X69" s="70" t="e">
        <f t="shared" ca="1" si="17"/>
        <v>#NAME?</v>
      </c>
      <c r="Y69" s="72" t="e">
        <f t="shared" ca="1" si="18"/>
        <v>#NAME?</v>
      </c>
      <c r="Z69" s="69" t="e">
        <f t="shared" ref="Z69:Z82" ca="1" si="38">IF($B69=AA$65,$E69,AC68)</f>
        <v>#NAME?</v>
      </c>
      <c r="AA69" s="70" t="e">
        <f t="shared" ref="AA69:AA82" ca="1" si="39">-IF($C69&gt;0,AC68*$D69,0)</f>
        <v>#NAME?</v>
      </c>
      <c r="AB69" s="70" t="e">
        <f t="shared" ref="AB69:AB82" ca="1" si="40">IF(AC68=0,0,$C$25*(AD68-(AC68)))</f>
        <v>#NAME?</v>
      </c>
      <c r="AC69" s="70" t="e">
        <f t="shared" ca="1" si="19"/>
        <v>#NAME?</v>
      </c>
      <c r="AD69" s="72" t="e">
        <f t="shared" ca="1" si="20"/>
        <v>#NAME?</v>
      </c>
      <c r="AE69" s="69" t="e">
        <f t="shared" ref="AE69:AE82" ca="1" si="41">IF($B69=AF$65,$E69,AH68)</f>
        <v>#NAME?</v>
      </c>
      <c r="AF69" s="70" t="e">
        <f t="shared" ref="AF69:AF82" ca="1" si="42">-IF($C69&gt;0,AH68*$D69,0)</f>
        <v>#NAME?</v>
      </c>
      <c r="AG69" s="70" t="e">
        <f t="shared" ref="AG69:AG82" ca="1" si="43">IF(AH68=0,0,$C$25*(AI68-(AH68)))</f>
        <v>#NAME?</v>
      </c>
      <c r="AH69" s="70" t="e">
        <f t="shared" ca="1" si="21"/>
        <v>#NAME?</v>
      </c>
      <c r="AI69" s="72" t="e">
        <f t="shared" ca="1" si="22"/>
        <v>#NAME?</v>
      </c>
      <c r="AJ69" s="69" t="e">
        <f t="shared" ref="AJ69:AJ82" ca="1" si="44">IF($B69=AK$65,$E69,AM68)</f>
        <v>#NAME?</v>
      </c>
      <c r="AK69" s="70" t="e">
        <f t="shared" ref="AK69:AK82" ca="1" si="45">-IF($C69&gt;0,AM68*$D69,0)</f>
        <v>#NAME?</v>
      </c>
      <c r="AL69" s="70" t="e">
        <f t="shared" ref="AL69:AL82" ca="1" si="46">IF(AM68=0,0,$C$25*(AN68-(AM68)))</f>
        <v>#NAME?</v>
      </c>
      <c r="AM69" s="70" t="e">
        <f t="shared" ca="1" si="23"/>
        <v>#NAME?</v>
      </c>
      <c r="AN69" s="72" t="e">
        <f t="shared" ca="1" si="24"/>
        <v>#NAME?</v>
      </c>
      <c r="AP69" s="73" t="e">
        <f t="shared" ca="1" si="25"/>
        <v>#NAME?</v>
      </c>
    </row>
    <row r="70" spans="2:42">
      <c r="B70" s="2">
        <v>2004</v>
      </c>
      <c r="C70" s="2">
        <f t="shared" ca="1" si="8"/>
        <v>0</v>
      </c>
      <c r="D70" s="54">
        <f t="shared" ca="1" si="9"/>
        <v>0</v>
      </c>
      <c r="E70" s="20" t="str">
        <f t="shared" ca="1" si="10"/>
        <v/>
      </c>
      <c r="F70" s="69" t="e">
        <f t="shared" ca="1" si="26"/>
        <v>#NAME?</v>
      </c>
      <c r="G70" s="70">
        <f t="shared" ca="1" si="27"/>
        <v>0</v>
      </c>
      <c r="H70" s="70" t="e">
        <f t="shared" ca="1" si="28"/>
        <v>#NAME?</v>
      </c>
      <c r="I70" s="71" t="e">
        <f t="shared" ca="1" si="11"/>
        <v>#NAME?</v>
      </c>
      <c r="J70" s="70" t="e">
        <f t="shared" ca="1" si="12"/>
        <v>#NAME?</v>
      </c>
      <c r="K70" s="69" t="e">
        <f t="shared" ca="1" si="29"/>
        <v>#NAME?</v>
      </c>
      <c r="L70" s="70">
        <f t="shared" ca="1" si="30"/>
        <v>0</v>
      </c>
      <c r="M70" s="70" t="e">
        <f t="shared" ca="1" si="31"/>
        <v>#NAME?</v>
      </c>
      <c r="N70" s="70" t="e">
        <f t="shared" ca="1" si="13"/>
        <v>#NAME?</v>
      </c>
      <c r="O70" s="72" t="e">
        <f t="shared" ca="1" si="14"/>
        <v>#NAME?</v>
      </c>
      <c r="P70" s="69" t="e">
        <f t="shared" ca="1" si="32"/>
        <v>#NAME?</v>
      </c>
      <c r="Q70" s="70">
        <f t="shared" ca="1" si="33"/>
        <v>0</v>
      </c>
      <c r="R70" s="70" t="e">
        <f t="shared" ca="1" si="34"/>
        <v>#NAME?</v>
      </c>
      <c r="S70" s="70" t="e">
        <f t="shared" ca="1" si="15"/>
        <v>#NAME?</v>
      </c>
      <c r="T70" s="72" t="e">
        <f t="shared" ca="1" si="16"/>
        <v>#NAME?</v>
      </c>
      <c r="U70" s="69" t="e">
        <f t="shared" ca="1" si="35"/>
        <v>#NAME?</v>
      </c>
      <c r="V70" s="70">
        <f t="shared" ca="1" si="36"/>
        <v>0</v>
      </c>
      <c r="W70" s="70" t="e">
        <f t="shared" ca="1" si="37"/>
        <v>#NAME?</v>
      </c>
      <c r="X70" s="70" t="e">
        <f t="shared" ca="1" si="17"/>
        <v>#NAME?</v>
      </c>
      <c r="Y70" s="72" t="e">
        <f t="shared" ca="1" si="18"/>
        <v>#NAME?</v>
      </c>
      <c r="Z70" s="69" t="e">
        <f t="shared" ca="1" si="38"/>
        <v>#NAME?</v>
      </c>
      <c r="AA70" s="70">
        <f t="shared" ca="1" si="39"/>
        <v>0</v>
      </c>
      <c r="AB70" s="70" t="e">
        <f t="shared" ca="1" si="40"/>
        <v>#NAME?</v>
      </c>
      <c r="AC70" s="70" t="e">
        <f t="shared" ca="1" si="19"/>
        <v>#NAME?</v>
      </c>
      <c r="AD70" s="72" t="e">
        <f t="shared" ca="1" si="20"/>
        <v>#NAME?</v>
      </c>
      <c r="AE70" s="69" t="e">
        <f t="shared" ca="1" si="41"/>
        <v>#NAME?</v>
      </c>
      <c r="AF70" s="70">
        <f t="shared" ca="1" si="42"/>
        <v>0</v>
      </c>
      <c r="AG70" s="70" t="e">
        <f t="shared" ca="1" si="43"/>
        <v>#NAME?</v>
      </c>
      <c r="AH70" s="70" t="e">
        <f t="shared" ca="1" si="21"/>
        <v>#NAME?</v>
      </c>
      <c r="AI70" s="72" t="e">
        <f t="shared" ca="1" si="22"/>
        <v>#NAME?</v>
      </c>
      <c r="AJ70" s="69" t="e">
        <f t="shared" ca="1" si="44"/>
        <v>#NAME?</v>
      </c>
      <c r="AK70" s="70">
        <f t="shared" ca="1" si="45"/>
        <v>0</v>
      </c>
      <c r="AL70" s="70" t="e">
        <f t="shared" ca="1" si="46"/>
        <v>#NAME?</v>
      </c>
      <c r="AM70" s="70" t="e">
        <f t="shared" ca="1" si="23"/>
        <v>#NAME?</v>
      </c>
      <c r="AN70" s="72" t="e">
        <f t="shared" ca="1" si="24"/>
        <v>#NAME?</v>
      </c>
      <c r="AP70" s="73" t="e">
        <f t="shared" ca="1" si="25"/>
        <v>#NAME?</v>
      </c>
    </row>
    <row r="71" spans="2:42">
      <c r="B71" s="2">
        <v>2005</v>
      </c>
      <c r="C71" s="2">
        <f t="shared" ca="1" si="8"/>
        <v>0</v>
      </c>
      <c r="D71" s="54">
        <f t="shared" ca="1" si="9"/>
        <v>0</v>
      </c>
      <c r="E71" s="20" t="str">
        <f t="shared" ca="1" si="10"/>
        <v/>
      </c>
      <c r="F71" s="69" t="e">
        <f t="shared" ca="1" si="26"/>
        <v>#NAME?</v>
      </c>
      <c r="G71" s="70">
        <f t="shared" ca="1" si="27"/>
        <v>0</v>
      </c>
      <c r="H71" s="70" t="e">
        <f t="shared" ca="1" si="28"/>
        <v>#NAME?</v>
      </c>
      <c r="I71" s="71" t="e">
        <f t="shared" ca="1" si="11"/>
        <v>#NAME?</v>
      </c>
      <c r="J71" s="70" t="e">
        <f t="shared" ca="1" si="12"/>
        <v>#NAME?</v>
      </c>
      <c r="K71" s="69" t="e">
        <f t="shared" ca="1" si="29"/>
        <v>#NAME?</v>
      </c>
      <c r="L71" s="70">
        <f t="shared" ca="1" si="30"/>
        <v>0</v>
      </c>
      <c r="M71" s="70" t="e">
        <f t="shared" ca="1" si="31"/>
        <v>#NAME?</v>
      </c>
      <c r="N71" s="70" t="e">
        <f t="shared" ca="1" si="13"/>
        <v>#NAME?</v>
      </c>
      <c r="O71" s="72" t="e">
        <f t="shared" ca="1" si="14"/>
        <v>#NAME?</v>
      </c>
      <c r="P71" s="69" t="e">
        <f t="shared" ca="1" si="32"/>
        <v>#NAME?</v>
      </c>
      <c r="Q71" s="70">
        <f t="shared" ca="1" si="33"/>
        <v>0</v>
      </c>
      <c r="R71" s="70" t="e">
        <f t="shared" ca="1" si="34"/>
        <v>#NAME?</v>
      </c>
      <c r="S71" s="70" t="e">
        <f t="shared" ca="1" si="15"/>
        <v>#NAME?</v>
      </c>
      <c r="T71" s="72" t="e">
        <f t="shared" ca="1" si="16"/>
        <v>#NAME?</v>
      </c>
      <c r="U71" s="69" t="e">
        <f t="shared" ca="1" si="35"/>
        <v>#NAME?</v>
      </c>
      <c r="V71" s="70">
        <f t="shared" ca="1" si="36"/>
        <v>0</v>
      </c>
      <c r="W71" s="70" t="e">
        <f t="shared" ca="1" si="37"/>
        <v>#NAME?</v>
      </c>
      <c r="X71" s="70" t="e">
        <f t="shared" ca="1" si="17"/>
        <v>#NAME?</v>
      </c>
      <c r="Y71" s="72" t="e">
        <f t="shared" ca="1" si="18"/>
        <v>#NAME?</v>
      </c>
      <c r="Z71" s="69" t="e">
        <f t="shared" ca="1" si="38"/>
        <v>#NAME?</v>
      </c>
      <c r="AA71" s="70">
        <f t="shared" ca="1" si="39"/>
        <v>0</v>
      </c>
      <c r="AB71" s="70" t="e">
        <f t="shared" ca="1" si="40"/>
        <v>#NAME?</v>
      </c>
      <c r="AC71" s="70" t="e">
        <f t="shared" ca="1" si="19"/>
        <v>#NAME?</v>
      </c>
      <c r="AD71" s="72" t="e">
        <f t="shared" ca="1" si="20"/>
        <v>#NAME?</v>
      </c>
      <c r="AE71" s="69" t="e">
        <f t="shared" ca="1" si="41"/>
        <v>#NAME?</v>
      </c>
      <c r="AF71" s="70">
        <f t="shared" ca="1" si="42"/>
        <v>0</v>
      </c>
      <c r="AG71" s="70" t="e">
        <f t="shared" ca="1" si="43"/>
        <v>#NAME?</v>
      </c>
      <c r="AH71" s="70" t="e">
        <f t="shared" ca="1" si="21"/>
        <v>#NAME?</v>
      </c>
      <c r="AI71" s="72" t="e">
        <f t="shared" ca="1" si="22"/>
        <v>#NAME?</v>
      </c>
      <c r="AJ71" s="69" t="e">
        <f t="shared" ca="1" si="44"/>
        <v>#NAME?</v>
      </c>
      <c r="AK71" s="70">
        <f t="shared" ca="1" si="45"/>
        <v>0</v>
      </c>
      <c r="AL71" s="70" t="e">
        <f t="shared" ca="1" si="46"/>
        <v>#NAME?</v>
      </c>
      <c r="AM71" s="70" t="e">
        <f t="shared" ca="1" si="23"/>
        <v>#NAME?</v>
      </c>
      <c r="AN71" s="72" t="e">
        <f t="shared" ca="1" si="24"/>
        <v>#NAME?</v>
      </c>
      <c r="AP71" s="73" t="e">
        <f t="shared" ca="1" si="25"/>
        <v>#NAME?</v>
      </c>
    </row>
    <row r="72" spans="2:42">
      <c r="B72" s="2">
        <v>2006</v>
      </c>
      <c r="C72" s="2">
        <f t="shared" ca="1" si="8"/>
        <v>0</v>
      </c>
      <c r="D72" s="54">
        <f t="shared" ca="1" si="9"/>
        <v>0</v>
      </c>
      <c r="E72" s="20" t="str">
        <f t="shared" ca="1" si="10"/>
        <v/>
      </c>
      <c r="F72" s="69" t="e">
        <f t="shared" ca="1" si="26"/>
        <v>#NAME?</v>
      </c>
      <c r="G72" s="70">
        <f t="shared" ca="1" si="27"/>
        <v>0</v>
      </c>
      <c r="H72" s="70" t="e">
        <f t="shared" ca="1" si="28"/>
        <v>#NAME?</v>
      </c>
      <c r="I72" s="71" t="e">
        <f t="shared" ca="1" si="11"/>
        <v>#NAME?</v>
      </c>
      <c r="J72" s="70" t="e">
        <f t="shared" ca="1" si="12"/>
        <v>#NAME?</v>
      </c>
      <c r="K72" s="69" t="e">
        <f t="shared" ca="1" si="29"/>
        <v>#NAME?</v>
      </c>
      <c r="L72" s="70">
        <f t="shared" ca="1" si="30"/>
        <v>0</v>
      </c>
      <c r="M72" s="70" t="e">
        <f t="shared" ca="1" si="31"/>
        <v>#NAME?</v>
      </c>
      <c r="N72" s="70" t="e">
        <f t="shared" ca="1" si="13"/>
        <v>#NAME?</v>
      </c>
      <c r="O72" s="72" t="e">
        <f t="shared" ca="1" si="14"/>
        <v>#NAME?</v>
      </c>
      <c r="P72" s="69" t="e">
        <f t="shared" ca="1" si="32"/>
        <v>#NAME?</v>
      </c>
      <c r="Q72" s="70">
        <f t="shared" ca="1" si="33"/>
        <v>0</v>
      </c>
      <c r="R72" s="70" t="e">
        <f t="shared" ca="1" si="34"/>
        <v>#NAME?</v>
      </c>
      <c r="S72" s="70" t="e">
        <f t="shared" ca="1" si="15"/>
        <v>#NAME?</v>
      </c>
      <c r="T72" s="72" t="e">
        <f t="shared" ca="1" si="16"/>
        <v>#NAME?</v>
      </c>
      <c r="U72" s="69" t="e">
        <f t="shared" ca="1" si="35"/>
        <v>#NAME?</v>
      </c>
      <c r="V72" s="70">
        <f t="shared" ca="1" si="36"/>
        <v>0</v>
      </c>
      <c r="W72" s="70" t="e">
        <f t="shared" ca="1" si="37"/>
        <v>#NAME?</v>
      </c>
      <c r="X72" s="70" t="e">
        <f t="shared" ca="1" si="17"/>
        <v>#NAME?</v>
      </c>
      <c r="Y72" s="72" t="e">
        <f t="shared" ca="1" si="18"/>
        <v>#NAME?</v>
      </c>
      <c r="Z72" s="69" t="e">
        <f t="shared" ca="1" si="38"/>
        <v>#NAME?</v>
      </c>
      <c r="AA72" s="70">
        <f t="shared" ca="1" si="39"/>
        <v>0</v>
      </c>
      <c r="AB72" s="70" t="e">
        <f t="shared" ca="1" si="40"/>
        <v>#NAME?</v>
      </c>
      <c r="AC72" s="70" t="e">
        <f t="shared" ca="1" si="19"/>
        <v>#NAME?</v>
      </c>
      <c r="AD72" s="72" t="e">
        <f t="shared" ca="1" si="20"/>
        <v>#NAME?</v>
      </c>
      <c r="AE72" s="69" t="e">
        <f t="shared" ca="1" si="41"/>
        <v>#NAME?</v>
      </c>
      <c r="AF72" s="70">
        <f t="shared" ca="1" si="42"/>
        <v>0</v>
      </c>
      <c r="AG72" s="70" t="e">
        <f t="shared" ca="1" si="43"/>
        <v>#NAME?</v>
      </c>
      <c r="AH72" s="70" t="e">
        <f t="shared" ca="1" si="21"/>
        <v>#NAME?</v>
      </c>
      <c r="AI72" s="72" t="e">
        <f t="shared" ca="1" si="22"/>
        <v>#NAME?</v>
      </c>
      <c r="AJ72" s="69" t="e">
        <f t="shared" ca="1" si="44"/>
        <v>#NAME?</v>
      </c>
      <c r="AK72" s="70">
        <f t="shared" ca="1" si="45"/>
        <v>0</v>
      </c>
      <c r="AL72" s="70" t="e">
        <f t="shared" ca="1" si="46"/>
        <v>#NAME?</v>
      </c>
      <c r="AM72" s="70" t="e">
        <f t="shared" ca="1" si="23"/>
        <v>#NAME?</v>
      </c>
      <c r="AN72" s="72" t="e">
        <f t="shared" ca="1" si="24"/>
        <v>#NAME?</v>
      </c>
      <c r="AP72" s="73" t="e">
        <f t="shared" ca="1" si="25"/>
        <v>#NAME?</v>
      </c>
    </row>
    <row r="73" spans="2:42">
      <c r="B73" s="2">
        <v>2007</v>
      </c>
      <c r="C73" s="2">
        <f t="shared" ca="1" si="8"/>
        <v>0</v>
      </c>
      <c r="D73" s="54">
        <f t="shared" ca="1" si="9"/>
        <v>0</v>
      </c>
      <c r="E73" s="20" t="str">
        <f t="shared" ca="1" si="10"/>
        <v/>
      </c>
      <c r="F73" s="69" t="e">
        <f t="shared" ca="1" si="26"/>
        <v>#NAME?</v>
      </c>
      <c r="G73" s="70">
        <f t="shared" ca="1" si="27"/>
        <v>0</v>
      </c>
      <c r="H73" s="70" t="e">
        <f t="shared" ca="1" si="28"/>
        <v>#NAME?</v>
      </c>
      <c r="I73" s="71" t="e">
        <f t="shared" ca="1" si="11"/>
        <v>#NAME?</v>
      </c>
      <c r="J73" s="70" t="e">
        <f t="shared" ca="1" si="12"/>
        <v>#NAME?</v>
      </c>
      <c r="K73" s="69" t="e">
        <f t="shared" ca="1" si="29"/>
        <v>#NAME?</v>
      </c>
      <c r="L73" s="70">
        <f t="shared" ca="1" si="30"/>
        <v>0</v>
      </c>
      <c r="M73" s="70" t="e">
        <f t="shared" ca="1" si="31"/>
        <v>#NAME?</v>
      </c>
      <c r="N73" s="70" t="e">
        <f t="shared" ca="1" si="13"/>
        <v>#NAME?</v>
      </c>
      <c r="O73" s="72" t="e">
        <f t="shared" ca="1" si="14"/>
        <v>#NAME?</v>
      </c>
      <c r="P73" s="69" t="e">
        <f t="shared" ca="1" si="32"/>
        <v>#NAME?</v>
      </c>
      <c r="Q73" s="70">
        <f t="shared" ca="1" si="33"/>
        <v>0</v>
      </c>
      <c r="R73" s="70" t="e">
        <f t="shared" ca="1" si="34"/>
        <v>#NAME?</v>
      </c>
      <c r="S73" s="70" t="e">
        <f t="shared" ca="1" si="15"/>
        <v>#NAME?</v>
      </c>
      <c r="T73" s="72" t="e">
        <f t="shared" ca="1" si="16"/>
        <v>#NAME?</v>
      </c>
      <c r="U73" s="69" t="e">
        <f t="shared" ca="1" si="35"/>
        <v>#NAME?</v>
      </c>
      <c r="V73" s="70">
        <f t="shared" ca="1" si="36"/>
        <v>0</v>
      </c>
      <c r="W73" s="70" t="e">
        <f t="shared" ca="1" si="37"/>
        <v>#NAME?</v>
      </c>
      <c r="X73" s="70" t="e">
        <f t="shared" ca="1" si="17"/>
        <v>#NAME?</v>
      </c>
      <c r="Y73" s="72" t="e">
        <f t="shared" ca="1" si="18"/>
        <v>#NAME?</v>
      </c>
      <c r="Z73" s="69" t="e">
        <f t="shared" ca="1" si="38"/>
        <v>#NAME?</v>
      </c>
      <c r="AA73" s="70">
        <f t="shared" ca="1" si="39"/>
        <v>0</v>
      </c>
      <c r="AB73" s="70" t="e">
        <f t="shared" ca="1" si="40"/>
        <v>#NAME?</v>
      </c>
      <c r="AC73" s="70" t="e">
        <f t="shared" ca="1" si="19"/>
        <v>#NAME?</v>
      </c>
      <c r="AD73" s="72" t="e">
        <f t="shared" ca="1" si="20"/>
        <v>#NAME?</v>
      </c>
      <c r="AE73" s="69" t="e">
        <f t="shared" ca="1" si="41"/>
        <v>#NAME?</v>
      </c>
      <c r="AF73" s="70">
        <f t="shared" ca="1" si="42"/>
        <v>0</v>
      </c>
      <c r="AG73" s="70" t="e">
        <f t="shared" ca="1" si="43"/>
        <v>#NAME?</v>
      </c>
      <c r="AH73" s="70" t="e">
        <f t="shared" ca="1" si="21"/>
        <v>#NAME?</v>
      </c>
      <c r="AI73" s="72" t="e">
        <f t="shared" ca="1" si="22"/>
        <v>#NAME?</v>
      </c>
      <c r="AJ73" s="69" t="e">
        <f t="shared" ca="1" si="44"/>
        <v>#NAME?</v>
      </c>
      <c r="AK73" s="70">
        <f t="shared" ca="1" si="45"/>
        <v>0</v>
      </c>
      <c r="AL73" s="70" t="e">
        <f t="shared" ca="1" si="46"/>
        <v>#NAME?</v>
      </c>
      <c r="AM73" s="70" t="e">
        <f t="shared" ca="1" si="23"/>
        <v>#NAME?</v>
      </c>
      <c r="AN73" s="72" t="e">
        <f t="shared" ca="1" si="24"/>
        <v>#NAME?</v>
      </c>
      <c r="AP73" s="73" t="e">
        <f t="shared" ca="1" si="25"/>
        <v>#NAME?</v>
      </c>
    </row>
    <row r="74" spans="2:42">
      <c r="B74" s="2">
        <v>2008</v>
      </c>
      <c r="C74" s="2">
        <f t="shared" ca="1" si="8"/>
        <v>0</v>
      </c>
      <c r="D74" s="54">
        <f t="shared" ca="1" si="9"/>
        <v>0</v>
      </c>
      <c r="E74" s="20" t="str">
        <f t="shared" ca="1" si="10"/>
        <v/>
      </c>
      <c r="F74" s="69" t="e">
        <f t="shared" ca="1" si="26"/>
        <v>#NAME?</v>
      </c>
      <c r="G74" s="70">
        <f t="shared" ca="1" si="27"/>
        <v>0</v>
      </c>
      <c r="H74" s="70" t="e">
        <f t="shared" ca="1" si="28"/>
        <v>#NAME?</v>
      </c>
      <c r="I74" s="71" t="e">
        <f t="shared" ca="1" si="11"/>
        <v>#NAME?</v>
      </c>
      <c r="J74" s="70" t="e">
        <f t="shared" ca="1" si="12"/>
        <v>#NAME?</v>
      </c>
      <c r="K74" s="69" t="e">
        <f t="shared" ca="1" si="29"/>
        <v>#NAME?</v>
      </c>
      <c r="L74" s="70">
        <f t="shared" ca="1" si="30"/>
        <v>0</v>
      </c>
      <c r="M74" s="70" t="e">
        <f t="shared" ca="1" si="31"/>
        <v>#NAME?</v>
      </c>
      <c r="N74" s="70" t="e">
        <f t="shared" ca="1" si="13"/>
        <v>#NAME?</v>
      </c>
      <c r="O74" s="72" t="e">
        <f t="shared" ca="1" si="14"/>
        <v>#NAME?</v>
      </c>
      <c r="P74" s="69" t="e">
        <f t="shared" ca="1" si="32"/>
        <v>#NAME?</v>
      </c>
      <c r="Q74" s="70">
        <f t="shared" ca="1" si="33"/>
        <v>0</v>
      </c>
      <c r="R74" s="70" t="e">
        <f t="shared" ca="1" si="34"/>
        <v>#NAME?</v>
      </c>
      <c r="S74" s="70" t="e">
        <f t="shared" ca="1" si="15"/>
        <v>#NAME?</v>
      </c>
      <c r="T74" s="72" t="e">
        <f t="shared" ca="1" si="16"/>
        <v>#NAME?</v>
      </c>
      <c r="U74" s="69" t="e">
        <f t="shared" ca="1" si="35"/>
        <v>#NAME?</v>
      </c>
      <c r="V74" s="70">
        <f t="shared" ca="1" si="36"/>
        <v>0</v>
      </c>
      <c r="W74" s="70" t="e">
        <f t="shared" ca="1" si="37"/>
        <v>#NAME?</v>
      </c>
      <c r="X74" s="70" t="e">
        <f t="shared" ca="1" si="17"/>
        <v>#NAME?</v>
      </c>
      <c r="Y74" s="72" t="e">
        <f t="shared" ca="1" si="18"/>
        <v>#NAME?</v>
      </c>
      <c r="Z74" s="69" t="e">
        <f t="shared" ca="1" si="38"/>
        <v>#NAME?</v>
      </c>
      <c r="AA74" s="70">
        <f t="shared" ca="1" si="39"/>
        <v>0</v>
      </c>
      <c r="AB74" s="70" t="e">
        <f t="shared" ca="1" si="40"/>
        <v>#NAME?</v>
      </c>
      <c r="AC74" s="70" t="e">
        <f t="shared" ca="1" si="19"/>
        <v>#NAME?</v>
      </c>
      <c r="AD74" s="72" t="e">
        <f t="shared" ca="1" si="20"/>
        <v>#NAME?</v>
      </c>
      <c r="AE74" s="69" t="e">
        <f t="shared" ca="1" si="41"/>
        <v>#NAME?</v>
      </c>
      <c r="AF74" s="70">
        <f t="shared" ca="1" si="42"/>
        <v>0</v>
      </c>
      <c r="AG74" s="70" t="e">
        <f t="shared" ca="1" si="43"/>
        <v>#NAME?</v>
      </c>
      <c r="AH74" s="70" t="e">
        <f t="shared" ca="1" si="21"/>
        <v>#NAME?</v>
      </c>
      <c r="AI74" s="72" t="e">
        <f t="shared" ca="1" si="22"/>
        <v>#NAME?</v>
      </c>
      <c r="AJ74" s="69" t="e">
        <f t="shared" ca="1" si="44"/>
        <v>#NAME?</v>
      </c>
      <c r="AK74" s="70">
        <f t="shared" ca="1" si="45"/>
        <v>0</v>
      </c>
      <c r="AL74" s="70" t="e">
        <f t="shared" ca="1" si="46"/>
        <v>#NAME?</v>
      </c>
      <c r="AM74" s="70" t="e">
        <f t="shared" ca="1" si="23"/>
        <v>#NAME?</v>
      </c>
      <c r="AN74" s="72" t="e">
        <f t="shared" ca="1" si="24"/>
        <v>#NAME?</v>
      </c>
      <c r="AP74" s="73" t="e">
        <f t="shared" ca="1" si="25"/>
        <v>#NAME?</v>
      </c>
    </row>
    <row r="75" spans="2:42">
      <c r="B75" s="2">
        <v>2009</v>
      </c>
      <c r="C75" s="2">
        <f t="shared" ca="1" si="8"/>
        <v>0</v>
      </c>
      <c r="D75" s="54">
        <f t="shared" ca="1" si="9"/>
        <v>0</v>
      </c>
      <c r="E75" s="20" t="str">
        <f t="shared" ca="1" si="10"/>
        <v/>
      </c>
      <c r="F75" s="69" t="e">
        <f t="shared" ca="1" si="26"/>
        <v>#NAME?</v>
      </c>
      <c r="G75" s="70">
        <f t="shared" ca="1" si="27"/>
        <v>0</v>
      </c>
      <c r="H75" s="70" t="e">
        <f t="shared" ca="1" si="28"/>
        <v>#NAME?</v>
      </c>
      <c r="I75" s="71" t="e">
        <f t="shared" ca="1" si="11"/>
        <v>#NAME?</v>
      </c>
      <c r="J75" s="70" t="e">
        <f t="shared" ca="1" si="12"/>
        <v>#NAME?</v>
      </c>
      <c r="K75" s="69" t="e">
        <f t="shared" ca="1" si="29"/>
        <v>#NAME?</v>
      </c>
      <c r="L75" s="70">
        <f t="shared" ca="1" si="30"/>
        <v>0</v>
      </c>
      <c r="M75" s="70" t="e">
        <f t="shared" ca="1" si="31"/>
        <v>#NAME?</v>
      </c>
      <c r="N75" s="70" t="e">
        <f t="shared" ca="1" si="13"/>
        <v>#NAME?</v>
      </c>
      <c r="O75" s="72" t="e">
        <f t="shared" ca="1" si="14"/>
        <v>#NAME?</v>
      </c>
      <c r="P75" s="69" t="e">
        <f t="shared" ca="1" si="32"/>
        <v>#NAME?</v>
      </c>
      <c r="Q75" s="70">
        <f t="shared" ca="1" si="33"/>
        <v>0</v>
      </c>
      <c r="R75" s="70" t="e">
        <f t="shared" ca="1" si="34"/>
        <v>#NAME?</v>
      </c>
      <c r="S75" s="70" t="e">
        <f t="shared" ca="1" si="15"/>
        <v>#NAME?</v>
      </c>
      <c r="T75" s="72" t="e">
        <f t="shared" ca="1" si="16"/>
        <v>#NAME?</v>
      </c>
      <c r="U75" s="69" t="e">
        <f t="shared" ca="1" si="35"/>
        <v>#NAME?</v>
      </c>
      <c r="V75" s="70">
        <f t="shared" ca="1" si="36"/>
        <v>0</v>
      </c>
      <c r="W75" s="70" t="e">
        <f t="shared" ca="1" si="37"/>
        <v>#NAME?</v>
      </c>
      <c r="X75" s="70" t="e">
        <f t="shared" ca="1" si="17"/>
        <v>#NAME?</v>
      </c>
      <c r="Y75" s="72" t="e">
        <f t="shared" ca="1" si="18"/>
        <v>#NAME?</v>
      </c>
      <c r="Z75" s="69" t="e">
        <f t="shared" ca="1" si="38"/>
        <v>#NAME?</v>
      </c>
      <c r="AA75" s="70">
        <f t="shared" ca="1" si="39"/>
        <v>0</v>
      </c>
      <c r="AB75" s="70" t="e">
        <f t="shared" ca="1" si="40"/>
        <v>#NAME?</v>
      </c>
      <c r="AC75" s="70" t="e">
        <f t="shared" ca="1" si="19"/>
        <v>#NAME?</v>
      </c>
      <c r="AD75" s="72" t="e">
        <f t="shared" ca="1" si="20"/>
        <v>#NAME?</v>
      </c>
      <c r="AE75" s="69" t="e">
        <f t="shared" ca="1" si="41"/>
        <v>#NAME?</v>
      </c>
      <c r="AF75" s="70">
        <f t="shared" ca="1" si="42"/>
        <v>0</v>
      </c>
      <c r="AG75" s="70" t="e">
        <f t="shared" ca="1" si="43"/>
        <v>#NAME?</v>
      </c>
      <c r="AH75" s="70" t="e">
        <f t="shared" ca="1" si="21"/>
        <v>#NAME?</v>
      </c>
      <c r="AI75" s="72" t="e">
        <f t="shared" ca="1" si="22"/>
        <v>#NAME?</v>
      </c>
      <c r="AJ75" s="69" t="e">
        <f t="shared" ca="1" si="44"/>
        <v>#NAME?</v>
      </c>
      <c r="AK75" s="70">
        <f t="shared" ca="1" si="45"/>
        <v>0</v>
      </c>
      <c r="AL75" s="70" t="e">
        <f t="shared" ca="1" si="46"/>
        <v>#NAME?</v>
      </c>
      <c r="AM75" s="70" t="e">
        <f t="shared" ca="1" si="23"/>
        <v>#NAME?</v>
      </c>
      <c r="AN75" s="72" t="e">
        <f t="shared" ca="1" si="24"/>
        <v>#NAME?</v>
      </c>
      <c r="AP75" s="73" t="e">
        <f t="shared" ca="1" si="25"/>
        <v>#NAME?</v>
      </c>
    </row>
    <row r="76" spans="2:42">
      <c r="B76" s="2">
        <v>2010</v>
      </c>
      <c r="C76" s="2">
        <f t="shared" ca="1" si="8"/>
        <v>0</v>
      </c>
      <c r="D76" s="54">
        <f t="shared" ca="1" si="9"/>
        <v>0</v>
      </c>
      <c r="E76" s="20" t="str">
        <f t="shared" ca="1" si="10"/>
        <v/>
      </c>
      <c r="F76" s="69" t="e">
        <f t="shared" ca="1" si="26"/>
        <v>#NAME?</v>
      </c>
      <c r="G76" s="70">
        <f t="shared" ca="1" si="27"/>
        <v>0</v>
      </c>
      <c r="H76" s="70" t="e">
        <f t="shared" ca="1" si="28"/>
        <v>#NAME?</v>
      </c>
      <c r="I76" s="71" t="e">
        <f t="shared" ca="1" si="11"/>
        <v>#NAME?</v>
      </c>
      <c r="J76" s="70" t="e">
        <f t="shared" ca="1" si="12"/>
        <v>#NAME?</v>
      </c>
      <c r="K76" s="69" t="e">
        <f t="shared" ca="1" si="29"/>
        <v>#NAME?</v>
      </c>
      <c r="L76" s="70">
        <f t="shared" ca="1" si="30"/>
        <v>0</v>
      </c>
      <c r="M76" s="70" t="e">
        <f t="shared" ca="1" si="31"/>
        <v>#NAME?</v>
      </c>
      <c r="N76" s="70" t="e">
        <f t="shared" ca="1" si="13"/>
        <v>#NAME?</v>
      </c>
      <c r="O76" s="72" t="e">
        <f t="shared" ca="1" si="14"/>
        <v>#NAME?</v>
      </c>
      <c r="P76" s="69" t="e">
        <f t="shared" ca="1" si="32"/>
        <v>#NAME?</v>
      </c>
      <c r="Q76" s="70">
        <f t="shared" ca="1" si="33"/>
        <v>0</v>
      </c>
      <c r="R76" s="70" t="e">
        <f t="shared" ca="1" si="34"/>
        <v>#NAME?</v>
      </c>
      <c r="S76" s="70" t="e">
        <f t="shared" ca="1" si="15"/>
        <v>#NAME?</v>
      </c>
      <c r="T76" s="72" t="e">
        <f t="shared" ca="1" si="16"/>
        <v>#NAME?</v>
      </c>
      <c r="U76" s="69" t="e">
        <f t="shared" ca="1" si="35"/>
        <v>#NAME?</v>
      </c>
      <c r="V76" s="70">
        <f t="shared" ca="1" si="36"/>
        <v>0</v>
      </c>
      <c r="W76" s="70" t="e">
        <f t="shared" ca="1" si="37"/>
        <v>#NAME?</v>
      </c>
      <c r="X76" s="70" t="e">
        <f t="shared" ca="1" si="17"/>
        <v>#NAME?</v>
      </c>
      <c r="Y76" s="72" t="e">
        <f t="shared" ca="1" si="18"/>
        <v>#NAME?</v>
      </c>
      <c r="Z76" s="69" t="e">
        <f t="shared" ca="1" si="38"/>
        <v>#NAME?</v>
      </c>
      <c r="AA76" s="70">
        <f t="shared" ca="1" si="39"/>
        <v>0</v>
      </c>
      <c r="AB76" s="70" t="e">
        <f t="shared" ca="1" si="40"/>
        <v>#NAME?</v>
      </c>
      <c r="AC76" s="70" t="e">
        <f t="shared" ca="1" si="19"/>
        <v>#NAME?</v>
      </c>
      <c r="AD76" s="72" t="e">
        <f t="shared" ca="1" si="20"/>
        <v>#NAME?</v>
      </c>
      <c r="AE76" s="69" t="e">
        <f t="shared" ca="1" si="41"/>
        <v>#NAME?</v>
      </c>
      <c r="AF76" s="70">
        <f t="shared" ca="1" si="42"/>
        <v>0</v>
      </c>
      <c r="AG76" s="70" t="e">
        <f t="shared" ca="1" si="43"/>
        <v>#NAME?</v>
      </c>
      <c r="AH76" s="70" t="e">
        <f t="shared" ca="1" si="21"/>
        <v>#NAME?</v>
      </c>
      <c r="AI76" s="72" t="e">
        <f t="shared" ca="1" si="22"/>
        <v>#NAME?</v>
      </c>
      <c r="AJ76" s="69" t="e">
        <f t="shared" ca="1" si="44"/>
        <v>#NAME?</v>
      </c>
      <c r="AK76" s="70">
        <f t="shared" ca="1" si="45"/>
        <v>0</v>
      </c>
      <c r="AL76" s="70" t="e">
        <f t="shared" ca="1" si="46"/>
        <v>#NAME?</v>
      </c>
      <c r="AM76" s="70" t="e">
        <f t="shared" ca="1" si="23"/>
        <v>#NAME?</v>
      </c>
      <c r="AN76" s="72" t="e">
        <f t="shared" ca="1" si="24"/>
        <v>#NAME?</v>
      </c>
      <c r="AP76" s="73" t="e">
        <f t="shared" ca="1" si="25"/>
        <v>#NAME?</v>
      </c>
    </row>
    <row r="77" spans="2:42">
      <c r="B77" s="2">
        <v>2011</v>
      </c>
      <c r="C77" s="2">
        <f t="shared" ca="1" si="8"/>
        <v>0</v>
      </c>
      <c r="D77" s="54">
        <f t="shared" ca="1" si="9"/>
        <v>0</v>
      </c>
      <c r="E77" s="20" t="str">
        <f t="shared" ca="1" si="10"/>
        <v/>
      </c>
      <c r="F77" s="69" t="e">
        <f t="shared" ca="1" si="26"/>
        <v>#NAME?</v>
      </c>
      <c r="G77" s="70">
        <f t="shared" ca="1" si="27"/>
        <v>0</v>
      </c>
      <c r="H77" s="70" t="e">
        <f t="shared" ca="1" si="28"/>
        <v>#NAME?</v>
      </c>
      <c r="I77" s="71" t="e">
        <f t="shared" ca="1" si="11"/>
        <v>#NAME?</v>
      </c>
      <c r="J77" s="70" t="e">
        <f t="shared" ca="1" si="12"/>
        <v>#NAME?</v>
      </c>
      <c r="K77" s="69" t="e">
        <f t="shared" ca="1" si="29"/>
        <v>#NAME?</v>
      </c>
      <c r="L77" s="70">
        <f t="shared" ca="1" si="30"/>
        <v>0</v>
      </c>
      <c r="M77" s="70" t="e">
        <f t="shared" ca="1" si="31"/>
        <v>#NAME?</v>
      </c>
      <c r="N77" s="70" t="e">
        <f t="shared" ca="1" si="13"/>
        <v>#NAME?</v>
      </c>
      <c r="O77" s="72" t="e">
        <f t="shared" ca="1" si="14"/>
        <v>#NAME?</v>
      </c>
      <c r="P77" s="69" t="e">
        <f t="shared" ca="1" si="32"/>
        <v>#NAME?</v>
      </c>
      <c r="Q77" s="70">
        <f t="shared" ca="1" si="33"/>
        <v>0</v>
      </c>
      <c r="R77" s="70" t="e">
        <f t="shared" ca="1" si="34"/>
        <v>#NAME?</v>
      </c>
      <c r="S77" s="70" t="e">
        <f t="shared" ca="1" si="15"/>
        <v>#NAME?</v>
      </c>
      <c r="T77" s="72" t="e">
        <f t="shared" ca="1" si="16"/>
        <v>#NAME?</v>
      </c>
      <c r="U77" s="69" t="e">
        <f t="shared" ca="1" si="35"/>
        <v>#NAME?</v>
      </c>
      <c r="V77" s="70">
        <f t="shared" ca="1" si="36"/>
        <v>0</v>
      </c>
      <c r="W77" s="70" t="e">
        <f t="shared" ca="1" si="37"/>
        <v>#NAME?</v>
      </c>
      <c r="X77" s="70" t="e">
        <f t="shared" ca="1" si="17"/>
        <v>#NAME?</v>
      </c>
      <c r="Y77" s="72" t="e">
        <f t="shared" ca="1" si="18"/>
        <v>#NAME?</v>
      </c>
      <c r="Z77" s="69" t="e">
        <f t="shared" ca="1" si="38"/>
        <v>#NAME?</v>
      </c>
      <c r="AA77" s="70">
        <f t="shared" ca="1" si="39"/>
        <v>0</v>
      </c>
      <c r="AB77" s="70" t="e">
        <f t="shared" ca="1" si="40"/>
        <v>#NAME?</v>
      </c>
      <c r="AC77" s="70" t="e">
        <f t="shared" ca="1" si="19"/>
        <v>#NAME?</v>
      </c>
      <c r="AD77" s="72" t="e">
        <f t="shared" ca="1" si="20"/>
        <v>#NAME?</v>
      </c>
      <c r="AE77" s="69" t="e">
        <f t="shared" ca="1" si="41"/>
        <v>#NAME?</v>
      </c>
      <c r="AF77" s="70">
        <f t="shared" ca="1" si="42"/>
        <v>0</v>
      </c>
      <c r="AG77" s="70" t="e">
        <f t="shared" ca="1" si="43"/>
        <v>#NAME?</v>
      </c>
      <c r="AH77" s="70" t="e">
        <f t="shared" ca="1" si="21"/>
        <v>#NAME?</v>
      </c>
      <c r="AI77" s="72" t="e">
        <f t="shared" ca="1" si="22"/>
        <v>#NAME?</v>
      </c>
      <c r="AJ77" s="69" t="e">
        <f t="shared" ca="1" si="44"/>
        <v>#NAME?</v>
      </c>
      <c r="AK77" s="70">
        <f t="shared" ca="1" si="45"/>
        <v>0</v>
      </c>
      <c r="AL77" s="70" t="e">
        <f t="shared" ca="1" si="46"/>
        <v>#NAME?</v>
      </c>
      <c r="AM77" s="70" t="e">
        <f t="shared" ca="1" si="23"/>
        <v>#NAME?</v>
      </c>
      <c r="AN77" s="72" t="e">
        <f t="shared" ca="1" si="24"/>
        <v>#NAME?</v>
      </c>
      <c r="AP77" s="73" t="e">
        <f t="shared" ca="1" si="25"/>
        <v>#NAME?</v>
      </c>
    </row>
    <row r="78" spans="2:42">
      <c r="B78" s="2">
        <v>2012</v>
      </c>
      <c r="C78" s="2">
        <f t="shared" ca="1" si="8"/>
        <v>0</v>
      </c>
      <c r="D78" s="54">
        <f t="shared" ca="1" si="9"/>
        <v>0</v>
      </c>
      <c r="E78" s="20" t="str">
        <f t="shared" ca="1" si="10"/>
        <v/>
      </c>
      <c r="F78" s="69" t="e">
        <f t="shared" ca="1" si="26"/>
        <v>#NAME?</v>
      </c>
      <c r="G78" s="70">
        <f t="shared" ca="1" si="27"/>
        <v>0</v>
      </c>
      <c r="H78" s="70" t="e">
        <f t="shared" ca="1" si="28"/>
        <v>#NAME?</v>
      </c>
      <c r="I78" s="71" t="e">
        <f t="shared" ca="1" si="11"/>
        <v>#NAME?</v>
      </c>
      <c r="J78" s="70" t="e">
        <f t="shared" ca="1" si="12"/>
        <v>#NAME?</v>
      </c>
      <c r="K78" s="69" t="e">
        <f t="shared" ca="1" si="29"/>
        <v>#NAME?</v>
      </c>
      <c r="L78" s="70">
        <f t="shared" ca="1" si="30"/>
        <v>0</v>
      </c>
      <c r="M78" s="70" t="e">
        <f t="shared" ca="1" si="31"/>
        <v>#NAME?</v>
      </c>
      <c r="N78" s="70" t="e">
        <f t="shared" ca="1" si="13"/>
        <v>#NAME?</v>
      </c>
      <c r="O78" s="72" t="e">
        <f t="shared" ca="1" si="14"/>
        <v>#NAME?</v>
      </c>
      <c r="P78" s="69" t="e">
        <f t="shared" ca="1" si="32"/>
        <v>#NAME?</v>
      </c>
      <c r="Q78" s="70">
        <f t="shared" ca="1" si="33"/>
        <v>0</v>
      </c>
      <c r="R78" s="70" t="e">
        <f t="shared" ca="1" si="34"/>
        <v>#NAME?</v>
      </c>
      <c r="S78" s="70" t="e">
        <f t="shared" ca="1" si="15"/>
        <v>#NAME?</v>
      </c>
      <c r="T78" s="72" t="e">
        <f t="shared" ca="1" si="16"/>
        <v>#NAME?</v>
      </c>
      <c r="U78" s="69" t="e">
        <f t="shared" ca="1" si="35"/>
        <v>#NAME?</v>
      </c>
      <c r="V78" s="70">
        <f t="shared" ca="1" si="36"/>
        <v>0</v>
      </c>
      <c r="W78" s="70" t="e">
        <f t="shared" ca="1" si="37"/>
        <v>#NAME?</v>
      </c>
      <c r="X78" s="70" t="e">
        <f t="shared" ca="1" si="17"/>
        <v>#NAME?</v>
      </c>
      <c r="Y78" s="72" t="e">
        <f t="shared" ca="1" si="18"/>
        <v>#NAME?</v>
      </c>
      <c r="Z78" s="69" t="e">
        <f t="shared" ca="1" si="38"/>
        <v>#NAME?</v>
      </c>
      <c r="AA78" s="70">
        <f t="shared" ca="1" si="39"/>
        <v>0</v>
      </c>
      <c r="AB78" s="70" t="e">
        <f t="shared" ca="1" si="40"/>
        <v>#NAME?</v>
      </c>
      <c r="AC78" s="70" t="e">
        <f t="shared" ca="1" si="19"/>
        <v>#NAME?</v>
      </c>
      <c r="AD78" s="72" t="e">
        <f t="shared" ca="1" si="20"/>
        <v>#NAME?</v>
      </c>
      <c r="AE78" s="69" t="e">
        <f t="shared" ca="1" si="41"/>
        <v>#NAME?</v>
      </c>
      <c r="AF78" s="70">
        <f t="shared" ca="1" si="42"/>
        <v>0</v>
      </c>
      <c r="AG78" s="70" t="e">
        <f t="shared" ca="1" si="43"/>
        <v>#NAME?</v>
      </c>
      <c r="AH78" s="70" t="e">
        <f t="shared" ca="1" si="21"/>
        <v>#NAME?</v>
      </c>
      <c r="AI78" s="72" t="e">
        <f t="shared" ca="1" si="22"/>
        <v>#NAME?</v>
      </c>
      <c r="AJ78" s="69" t="e">
        <f t="shared" ca="1" si="44"/>
        <v>#NAME?</v>
      </c>
      <c r="AK78" s="70">
        <f t="shared" ca="1" si="45"/>
        <v>0</v>
      </c>
      <c r="AL78" s="70" t="e">
        <f t="shared" ca="1" si="46"/>
        <v>#NAME?</v>
      </c>
      <c r="AM78" s="70" t="e">
        <f t="shared" ca="1" si="23"/>
        <v>#NAME?</v>
      </c>
      <c r="AN78" s="72" t="e">
        <f t="shared" ca="1" si="24"/>
        <v>#NAME?</v>
      </c>
      <c r="AP78" s="73" t="e">
        <f t="shared" ca="1" si="25"/>
        <v>#NAME?</v>
      </c>
    </row>
    <row r="79" spans="2:42">
      <c r="B79" s="2">
        <v>2013</v>
      </c>
      <c r="C79" s="2">
        <f t="shared" ca="1" si="8"/>
        <v>0</v>
      </c>
      <c r="D79" s="54">
        <f t="shared" ca="1" si="9"/>
        <v>0</v>
      </c>
      <c r="E79" s="20" t="str">
        <f t="shared" ca="1" si="10"/>
        <v/>
      </c>
      <c r="F79" s="69" t="e">
        <f t="shared" ca="1" si="26"/>
        <v>#NAME?</v>
      </c>
      <c r="G79" s="70">
        <f t="shared" ca="1" si="27"/>
        <v>0</v>
      </c>
      <c r="H79" s="70" t="e">
        <f t="shared" ca="1" si="28"/>
        <v>#NAME?</v>
      </c>
      <c r="I79" s="71" t="e">
        <f t="shared" ca="1" si="11"/>
        <v>#NAME?</v>
      </c>
      <c r="J79" s="70" t="e">
        <f t="shared" ca="1" si="12"/>
        <v>#NAME?</v>
      </c>
      <c r="K79" s="69" t="e">
        <f t="shared" ca="1" si="29"/>
        <v>#NAME?</v>
      </c>
      <c r="L79" s="70">
        <f t="shared" ca="1" si="30"/>
        <v>0</v>
      </c>
      <c r="M79" s="70" t="e">
        <f t="shared" ca="1" si="31"/>
        <v>#NAME?</v>
      </c>
      <c r="N79" s="70" t="e">
        <f t="shared" ca="1" si="13"/>
        <v>#NAME?</v>
      </c>
      <c r="O79" s="72" t="e">
        <f t="shared" ca="1" si="14"/>
        <v>#NAME?</v>
      </c>
      <c r="P79" s="69" t="e">
        <f t="shared" ca="1" si="32"/>
        <v>#NAME?</v>
      </c>
      <c r="Q79" s="70">
        <f t="shared" ca="1" si="33"/>
        <v>0</v>
      </c>
      <c r="R79" s="70" t="e">
        <f t="shared" ca="1" si="34"/>
        <v>#NAME?</v>
      </c>
      <c r="S79" s="70" t="e">
        <f t="shared" ca="1" si="15"/>
        <v>#NAME?</v>
      </c>
      <c r="T79" s="72" t="e">
        <f t="shared" ca="1" si="16"/>
        <v>#NAME?</v>
      </c>
      <c r="U79" s="69" t="e">
        <f t="shared" ca="1" si="35"/>
        <v>#NAME?</v>
      </c>
      <c r="V79" s="70">
        <f t="shared" ca="1" si="36"/>
        <v>0</v>
      </c>
      <c r="W79" s="70" t="e">
        <f t="shared" ca="1" si="37"/>
        <v>#NAME?</v>
      </c>
      <c r="X79" s="70" t="e">
        <f t="shared" ca="1" si="17"/>
        <v>#NAME?</v>
      </c>
      <c r="Y79" s="72" t="e">
        <f t="shared" ca="1" si="18"/>
        <v>#NAME?</v>
      </c>
      <c r="Z79" s="69" t="e">
        <f t="shared" ca="1" si="38"/>
        <v>#NAME?</v>
      </c>
      <c r="AA79" s="70">
        <f t="shared" ca="1" si="39"/>
        <v>0</v>
      </c>
      <c r="AB79" s="70" t="e">
        <f t="shared" ca="1" si="40"/>
        <v>#NAME?</v>
      </c>
      <c r="AC79" s="70" t="e">
        <f t="shared" ca="1" si="19"/>
        <v>#NAME?</v>
      </c>
      <c r="AD79" s="72" t="e">
        <f t="shared" ca="1" si="20"/>
        <v>#NAME?</v>
      </c>
      <c r="AE79" s="69" t="e">
        <f t="shared" ca="1" si="41"/>
        <v>#NAME?</v>
      </c>
      <c r="AF79" s="70">
        <f t="shared" ca="1" si="42"/>
        <v>0</v>
      </c>
      <c r="AG79" s="70" t="e">
        <f t="shared" ca="1" si="43"/>
        <v>#NAME?</v>
      </c>
      <c r="AH79" s="70" t="e">
        <f t="shared" ca="1" si="21"/>
        <v>#NAME?</v>
      </c>
      <c r="AI79" s="72" t="e">
        <f t="shared" ca="1" si="22"/>
        <v>#NAME?</v>
      </c>
      <c r="AJ79" s="69" t="e">
        <f t="shared" ca="1" si="44"/>
        <v>#NAME?</v>
      </c>
      <c r="AK79" s="70">
        <f t="shared" ca="1" si="45"/>
        <v>0</v>
      </c>
      <c r="AL79" s="70" t="e">
        <f t="shared" ca="1" si="46"/>
        <v>#NAME?</v>
      </c>
      <c r="AM79" s="70" t="e">
        <f t="shared" ca="1" si="23"/>
        <v>#NAME?</v>
      </c>
      <c r="AN79" s="72" t="e">
        <f t="shared" ca="1" si="24"/>
        <v>#NAME?</v>
      </c>
      <c r="AP79" s="73" t="e">
        <f t="shared" ca="1" si="25"/>
        <v>#NAME?</v>
      </c>
    </row>
    <row r="80" spans="2:42">
      <c r="B80" s="2">
        <v>2014</v>
      </c>
      <c r="C80" s="2">
        <f t="shared" ca="1" si="8"/>
        <v>0</v>
      </c>
      <c r="D80" s="54">
        <f t="shared" ca="1" si="9"/>
        <v>0</v>
      </c>
      <c r="E80" s="20" t="str">
        <f t="shared" ca="1" si="10"/>
        <v/>
      </c>
      <c r="F80" s="69" t="e">
        <f t="shared" ca="1" si="26"/>
        <v>#NAME?</v>
      </c>
      <c r="G80" s="70">
        <f t="shared" ca="1" si="27"/>
        <v>0</v>
      </c>
      <c r="H80" s="70" t="e">
        <f t="shared" ca="1" si="28"/>
        <v>#NAME?</v>
      </c>
      <c r="I80" s="71" t="e">
        <f t="shared" ca="1" si="11"/>
        <v>#NAME?</v>
      </c>
      <c r="J80" s="70" t="e">
        <f t="shared" ca="1" si="12"/>
        <v>#NAME?</v>
      </c>
      <c r="K80" s="69" t="e">
        <f t="shared" ca="1" si="29"/>
        <v>#NAME?</v>
      </c>
      <c r="L80" s="70">
        <f t="shared" ca="1" si="30"/>
        <v>0</v>
      </c>
      <c r="M80" s="70" t="e">
        <f t="shared" ca="1" si="31"/>
        <v>#NAME?</v>
      </c>
      <c r="N80" s="70" t="e">
        <f t="shared" ca="1" si="13"/>
        <v>#NAME?</v>
      </c>
      <c r="O80" s="72" t="e">
        <f t="shared" ca="1" si="14"/>
        <v>#NAME?</v>
      </c>
      <c r="P80" s="69" t="e">
        <f t="shared" ca="1" si="32"/>
        <v>#NAME?</v>
      </c>
      <c r="Q80" s="70">
        <f t="shared" ca="1" si="33"/>
        <v>0</v>
      </c>
      <c r="R80" s="70" t="e">
        <f t="shared" ca="1" si="34"/>
        <v>#NAME?</v>
      </c>
      <c r="S80" s="70" t="e">
        <f t="shared" ca="1" si="15"/>
        <v>#NAME?</v>
      </c>
      <c r="T80" s="72" t="e">
        <f t="shared" ca="1" si="16"/>
        <v>#NAME?</v>
      </c>
      <c r="U80" s="69" t="e">
        <f t="shared" ca="1" si="35"/>
        <v>#NAME?</v>
      </c>
      <c r="V80" s="70">
        <f t="shared" ca="1" si="36"/>
        <v>0</v>
      </c>
      <c r="W80" s="70" t="e">
        <f t="shared" ca="1" si="37"/>
        <v>#NAME?</v>
      </c>
      <c r="X80" s="70" t="e">
        <f t="shared" ca="1" si="17"/>
        <v>#NAME?</v>
      </c>
      <c r="Y80" s="72" t="e">
        <f t="shared" ca="1" si="18"/>
        <v>#NAME?</v>
      </c>
      <c r="Z80" s="69" t="e">
        <f t="shared" ca="1" si="38"/>
        <v>#NAME?</v>
      </c>
      <c r="AA80" s="70">
        <f t="shared" ca="1" si="39"/>
        <v>0</v>
      </c>
      <c r="AB80" s="70" t="e">
        <f t="shared" ca="1" si="40"/>
        <v>#NAME?</v>
      </c>
      <c r="AC80" s="70" t="e">
        <f t="shared" ca="1" si="19"/>
        <v>#NAME?</v>
      </c>
      <c r="AD80" s="72" t="e">
        <f t="shared" ca="1" si="20"/>
        <v>#NAME?</v>
      </c>
      <c r="AE80" s="69" t="e">
        <f t="shared" ca="1" si="41"/>
        <v>#NAME?</v>
      </c>
      <c r="AF80" s="70">
        <f t="shared" ca="1" si="42"/>
        <v>0</v>
      </c>
      <c r="AG80" s="70" t="e">
        <f t="shared" ca="1" si="43"/>
        <v>#NAME?</v>
      </c>
      <c r="AH80" s="70" t="e">
        <f t="shared" ca="1" si="21"/>
        <v>#NAME?</v>
      </c>
      <c r="AI80" s="72" t="e">
        <f t="shared" ca="1" si="22"/>
        <v>#NAME?</v>
      </c>
      <c r="AJ80" s="69" t="e">
        <f t="shared" ca="1" si="44"/>
        <v>#NAME?</v>
      </c>
      <c r="AK80" s="70">
        <f t="shared" ca="1" si="45"/>
        <v>0</v>
      </c>
      <c r="AL80" s="70" t="e">
        <f t="shared" ca="1" si="46"/>
        <v>#NAME?</v>
      </c>
      <c r="AM80" s="70" t="e">
        <f t="shared" ca="1" si="23"/>
        <v>#NAME?</v>
      </c>
      <c r="AN80" s="72" t="e">
        <f t="shared" ca="1" si="24"/>
        <v>#NAME?</v>
      </c>
      <c r="AP80" s="73" t="e">
        <f t="shared" ca="1" si="25"/>
        <v>#NAME?</v>
      </c>
    </row>
    <row r="81" spans="2:42">
      <c r="B81" s="2">
        <v>2015</v>
      </c>
      <c r="C81" s="2">
        <f t="shared" ca="1" si="8"/>
        <v>0</v>
      </c>
      <c r="D81" s="54">
        <f t="shared" ca="1" si="9"/>
        <v>0</v>
      </c>
      <c r="E81" s="20" t="str">
        <f t="shared" ca="1" si="10"/>
        <v/>
      </c>
      <c r="F81" s="69" t="e">
        <f t="shared" ca="1" si="26"/>
        <v>#NAME?</v>
      </c>
      <c r="G81" s="70">
        <f t="shared" ca="1" si="27"/>
        <v>0</v>
      </c>
      <c r="H81" s="70" t="e">
        <f t="shared" ca="1" si="28"/>
        <v>#NAME?</v>
      </c>
      <c r="I81" s="71" t="e">
        <f t="shared" ca="1" si="11"/>
        <v>#NAME?</v>
      </c>
      <c r="J81" s="70" t="e">
        <f t="shared" ca="1" si="12"/>
        <v>#NAME?</v>
      </c>
      <c r="K81" s="69" t="e">
        <f t="shared" ca="1" si="29"/>
        <v>#NAME?</v>
      </c>
      <c r="L81" s="70">
        <f t="shared" ca="1" si="30"/>
        <v>0</v>
      </c>
      <c r="M81" s="70" t="e">
        <f t="shared" ca="1" si="31"/>
        <v>#NAME?</v>
      </c>
      <c r="N81" s="70" t="e">
        <f t="shared" ca="1" si="13"/>
        <v>#NAME?</v>
      </c>
      <c r="O81" s="72" t="e">
        <f t="shared" ca="1" si="14"/>
        <v>#NAME?</v>
      </c>
      <c r="P81" s="69" t="e">
        <f t="shared" ca="1" si="32"/>
        <v>#NAME?</v>
      </c>
      <c r="Q81" s="70">
        <f t="shared" ca="1" si="33"/>
        <v>0</v>
      </c>
      <c r="R81" s="70" t="e">
        <f t="shared" ca="1" si="34"/>
        <v>#NAME?</v>
      </c>
      <c r="S81" s="70" t="e">
        <f t="shared" ca="1" si="15"/>
        <v>#NAME?</v>
      </c>
      <c r="T81" s="72" t="e">
        <f t="shared" ca="1" si="16"/>
        <v>#NAME?</v>
      </c>
      <c r="U81" s="69" t="e">
        <f t="shared" ca="1" si="35"/>
        <v>#NAME?</v>
      </c>
      <c r="V81" s="70">
        <f t="shared" ca="1" si="36"/>
        <v>0</v>
      </c>
      <c r="W81" s="70" t="e">
        <f t="shared" ca="1" si="37"/>
        <v>#NAME?</v>
      </c>
      <c r="X81" s="70" t="e">
        <f t="shared" ca="1" si="17"/>
        <v>#NAME?</v>
      </c>
      <c r="Y81" s="72" t="e">
        <f t="shared" ca="1" si="18"/>
        <v>#NAME?</v>
      </c>
      <c r="Z81" s="69" t="e">
        <f t="shared" ca="1" si="38"/>
        <v>#NAME?</v>
      </c>
      <c r="AA81" s="70">
        <f t="shared" ca="1" si="39"/>
        <v>0</v>
      </c>
      <c r="AB81" s="70" t="e">
        <f t="shared" ca="1" si="40"/>
        <v>#NAME?</v>
      </c>
      <c r="AC81" s="70" t="e">
        <f t="shared" ca="1" si="19"/>
        <v>#NAME?</v>
      </c>
      <c r="AD81" s="72" t="e">
        <f t="shared" ca="1" si="20"/>
        <v>#NAME?</v>
      </c>
      <c r="AE81" s="69" t="e">
        <f t="shared" ca="1" si="41"/>
        <v>#NAME?</v>
      </c>
      <c r="AF81" s="70">
        <f t="shared" ca="1" si="42"/>
        <v>0</v>
      </c>
      <c r="AG81" s="70" t="e">
        <f t="shared" ca="1" si="43"/>
        <v>#NAME?</v>
      </c>
      <c r="AH81" s="70" t="e">
        <f t="shared" ca="1" si="21"/>
        <v>#NAME?</v>
      </c>
      <c r="AI81" s="72" t="e">
        <f t="shared" ca="1" si="22"/>
        <v>#NAME?</v>
      </c>
      <c r="AJ81" s="69" t="e">
        <f t="shared" ca="1" si="44"/>
        <v>#NAME?</v>
      </c>
      <c r="AK81" s="70">
        <f t="shared" ca="1" si="45"/>
        <v>0</v>
      </c>
      <c r="AL81" s="70" t="e">
        <f t="shared" ca="1" si="46"/>
        <v>#NAME?</v>
      </c>
      <c r="AM81" s="70" t="e">
        <f t="shared" ca="1" si="23"/>
        <v>#NAME?</v>
      </c>
      <c r="AN81" s="72" t="e">
        <f t="shared" ca="1" si="24"/>
        <v>#NAME?</v>
      </c>
      <c r="AP81" s="73" t="e">
        <f t="shared" ca="1" si="25"/>
        <v>#NAME?</v>
      </c>
    </row>
    <row r="82" spans="2:42" ht="13.5" thickBot="1">
      <c r="B82" s="2">
        <v>2016</v>
      </c>
      <c r="C82" s="2">
        <f t="shared" ca="1" si="8"/>
        <v>0</v>
      </c>
      <c r="D82" s="54">
        <f t="shared" ca="1" si="9"/>
        <v>0</v>
      </c>
      <c r="E82" s="20" t="str">
        <f t="shared" ca="1" si="10"/>
        <v/>
      </c>
      <c r="F82" s="75" t="e">
        <f t="shared" ca="1" si="26"/>
        <v>#NAME?</v>
      </c>
      <c r="G82" s="76">
        <f t="shared" ca="1" si="27"/>
        <v>0</v>
      </c>
      <c r="H82" s="76" t="e">
        <f t="shared" ca="1" si="28"/>
        <v>#NAME?</v>
      </c>
      <c r="I82" s="77" t="e">
        <f t="shared" ca="1" si="11"/>
        <v>#NAME?</v>
      </c>
      <c r="J82" s="76" t="e">
        <f t="shared" ca="1" si="12"/>
        <v>#NAME?</v>
      </c>
      <c r="K82" s="75" t="e">
        <f t="shared" ca="1" si="29"/>
        <v>#NAME?</v>
      </c>
      <c r="L82" s="76">
        <f t="shared" ca="1" si="30"/>
        <v>0</v>
      </c>
      <c r="M82" s="76" t="e">
        <f t="shared" ca="1" si="31"/>
        <v>#NAME?</v>
      </c>
      <c r="N82" s="76" t="e">
        <f t="shared" ca="1" si="13"/>
        <v>#NAME?</v>
      </c>
      <c r="O82" s="78" t="e">
        <f t="shared" ca="1" si="14"/>
        <v>#NAME?</v>
      </c>
      <c r="P82" s="75" t="e">
        <f t="shared" ca="1" si="32"/>
        <v>#NAME?</v>
      </c>
      <c r="Q82" s="76">
        <f t="shared" ca="1" si="33"/>
        <v>0</v>
      </c>
      <c r="R82" s="76" t="e">
        <f t="shared" ca="1" si="34"/>
        <v>#NAME?</v>
      </c>
      <c r="S82" s="76" t="e">
        <f t="shared" ca="1" si="15"/>
        <v>#NAME?</v>
      </c>
      <c r="T82" s="78" t="e">
        <f t="shared" ca="1" si="16"/>
        <v>#NAME?</v>
      </c>
      <c r="U82" s="75" t="e">
        <f t="shared" ca="1" si="35"/>
        <v>#NAME?</v>
      </c>
      <c r="V82" s="76">
        <f t="shared" ca="1" si="36"/>
        <v>0</v>
      </c>
      <c r="W82" s="76" t="e">
        <f t="shared" ca="1" si="37"/>
        <v>#NAME?</v>
      </c>
      <c r="X82" s="76" t="e">
        <f t="shared" ca="1" si="17"/>
        <v>#NAME?</v>
      </c>
      <c r="Y82" s="78" t="e">
        <f t="shared" ca="1" si="18"/>
        <v>#NAME?</v>
      </c>
      <c r="Z82" s="75" t="e">
        <f t="shared" ca="1" si="38"/>
        <v>#NAME?</v>
      </c>
      <c r="AA82" s="76">
        <f t="shared" ca="1" si="39"/>
        <v>0</v>
      </c>
      <c r="AB82" s="76" t="e">
        <f t="shared" ca="1" si="40"/>
        <v>#NAME?</v>
      </c>
      <c r="AC82" s="76" t="e">
        <f t="shared" ca="1" si="19"/>
        <v>#NAME?</v>
      </c>
      <c r="AD82" s="78" t="e">
        <f t="shared" ca="1" si="20"/>
        <v>#NAME?</v>
      </c>
      <c r="AE82" s="75" t="e">
        <f t="shared" ca="1" si="41"/>
        <v>#NAME?</v>
      </c>
      <c r="AF82" s="76">
        <f t="shared" ca="1" si="42"/>
        <v>0</v>
      </c>
      <c r="AG82" s="76" t="e">
        <f t="shared" ca="1" si="43"/>
        <v>#NAME?</v>
      </c>
      <c r="AH82" s="76" t="e">
        <f t="shared" ca="1" si="21"/>
        <v>#NAME?</v>
      </c>
      <c r="AI82" s="78" t="e">
        <f t="shared" ca="1" si="22"/>
        <v>#NAME?</v>
      </c>
      <c r="AJ82" s="75" t="e">
        <f t="shared" ca="1" si="44"/>
        <v>#NAME?</v>
      </c>
      <c r="AK82" s="76">
        <f t="shared" ca="1" si="45"/>
        <v>0</v>
      </c>
      <c r="AL82" s="76" t="e">
        <f t="shared" ca="1" si="46"/>
        <v>#NAME?</v>
      </c>
      <c r="AM82" s="76" t="e">
        <f t="shared" ca="1" si="23"/>
        <v>#NAME?</v>
      </c>
      <c r="AN82" s="78" t="e">
        <f t="shared" ca="1" si="24"/>
        <v>#NAME?</v>
      </c>
      <c r="AP82" s="73" t="e">
        <f t="shared" ca="1" si="25"/>
        <v>#NAME?</v>
      </c>
    </row>
    <row r="85" spans="2:42">
      <c r="B85" s="3" t="s">
        <v>75</v>
      </c>
    </row>
    <row r="86" spans="2:42">
      <c r="B86" s="2" t="s">
        <v>76</v>
      </c>
      <c r="C86" s="79" t="e">
        <f ca="1">CB.Uniform(C17,C18)</f>
        <v>#NAME?</v>
      </c>
    </row>
    <row r="87" spans="2:42">
      <c r="B87" s="2" t="s">
        <v>77</v>
      </c>
      <c r="C87" s="80" t="e">
        <f ca="1">C86-C19</f>
        <v>#NAME?</v>
      </c>
    </row>
    <row r="88" spans="2:42">
      <c r="B88" s="2" t="s">
        <v>78</v>
      </c>
      <c r="C88" s="80" t="e">
        <f ca="1">C19+C87</f>
        <v>#NAME?</v>
      </c>
    </row>
    <row r="89" spans="2:42">
      <c r="B89" s="2" t="s">
        <v>79</v>
      </c>
      <c r="C89" s="80" t="e">
        <f ca="1">C20+C87</f>
        <v>#NAME?</v>
      </c>
    </row>
    <row r="92" spans="2:42">
      <c r="B92" s="3" t="s">
        <v>80</v>
      </c>
    </row>
    <row r="93" spans="2:42">
      <c r="C93" s="2" t="s">
        <v>81</v>
      </c>
      <c r="D93" s="2" t="s">
        <v>82</v>
      </c>
    </row>
    <row r="94" spans="2:42">
      <c r="B94" s="2" t="s">
        <v>18</v>
      </c>
      <c r="C94" s="81" t="e">
        <f ca="1">CB.YesNo(H12)</f>
        <v>#NAME?</v>
      </c>
      <c r="D94" s="82" t="e">
        <f ca="1">IF(I12=J12,I12,CB.Uniform(I12,J12))</f>
        <v>#NAME?</v>
      </c>
    </row>
    <row r="95" spans="2:42">
      <c r="B95" s="2" t="s">
        <v>83</v>
      </c>
      <c r="C95" s="81" t="e">
        <f ca="1">CB.YesNo(H13)</f>
        <v>#NAME?</v>
      </c>
      <c r="D95" s="82" t="e">
        <f ca="1">IF(I13=J13,I13,CB.Uniform(I13,J13))</f>
        <v>#NAME?</v>
      </c>
    </row>
    <row r="96" spans="2:42">
      <c r="B96" s="2" t="s">
        <v>84</v>
      </c>
      <c r="C96" s="81" t="e">
        <f ca="1">CB.YesNo(H14)</f>
        <v>#NAME?</v>
      </c>
      <c r="D96" s="82">
        <f>IF(I14=J14,I14,CB.Uniform(I14,J14))</f>
        <v>6</v>
      </c>
    </row>
    <row r="97" spans="2:8">
      <c r="B97" s="2" t="s">
        <v>85</v>
      </c>
      <c r="C97" s="81" t="e">
        <f ca="1">CB.YesNo(H15)</f>
        <v>#NAME?</v>
      </c>
      <c r="D97" s="82" t="e">
        <f ca="1">IF(I15=J15,I15,CB.Uniform(I15,J15))</f>
        <v>#NAME?</v>
      </c>
    </row>
    <row r="99" spans="2:8">
      <c r="B99" s="2" t="s">
        <v>86</v>
      </c>
      <c r="C99" s="2" t="e">
        <f ca="1">PRODUCT(C94:C97)</f>
        <v>#NAME?</v>
      </c>
      <c r="D99" s="83" t="e">
        <f ca="1">CEILING(SUM(D94:D97),1)</f>
        <v>#NAME?</v>
      </c>
    </row>
    <row r="101" spans="2:8">
      <c r="B101" s="2" t="s">
        <v>87</v>
      </c>
      <c r="D101" s="84" t="e">
        <f ca="1">EOMONTH(DATE(H8,H9,1),D99)</f>
        <v>#NAME?</v>
      </c>
    </row>
    <row r="102" spans="2:8">
      <c r="B102" s="2" t="s">
        <v>50</v>
      </c>
      <c r="D102" s="85" t="e">
        <f ca="1">IF(C99,YEAR(D101),9999)</f>
        <v>#NAME?</v>
      </c>
      <c r="H102" s="2" t="s">
        <v>88</v>
      </c>
    </row>
    <row r="104" spans="2:8">
      <c r="B104" s="3" t="s">
        <v>89</v>
      </c>
    </row>
    <row r="105" spans="2:8">
      <c r="B105" s="86"/>
      <c r="C105" s="45" t="s">
        <v>81</v>
      </c>
      <c r="D105" s="45" t="s">
        <v>90</v>
      </c>
      <c r="E105" s="45" t="s">
        <v>87</v>
      </c>
      <c r="F105" s="45" t="s">
        <v>50</v>
      </c>
      <c r="G105" s="45" t="s">
        <v>11</v>
      </c>
    </row>
    <row r="106" spans="2:8">
      <c r="B106" s="2" t="s">
        <v>35</v>
      </c>
      <c r="C106" s="81" t="e">
        <f ca="1">CB.YesNo(H20)</f>
        <v>#NAME?</v>
      </c>
      <c r="D106" s="87">
        <f t="shared" ref="D106:D111" si="47">IF(K20=0,K20,CB.Uniform(-K20,K20))</f>
        <v>0</v>
      </c>
      <c r="E106" s="4">
        <f t="shared" ref="E106:E111" si="48">EOMONTH(DATE(J20,I20,1),D106)</f>
        <v>37287</v>
      </c>
      <c r="F106" s="2" t="e">
        <f t="shared" ref="F106:F111" ca="1" si="49">IF(C106,YEAR(E106),9999)</f>
        <v>#NAME?</v>
      </c>
      <c r="G106" s="87">
        <f t="shared" ref="G106:G111" si="50">IF(L20=M20,L20,CB.Uniform(L20,M20))</f>
        <v>1</v>
      </c>
    </row>
    <row r="107" spans="2:8">
      <c r="B107" s="2" t="s">
        <v>37</v>
      </c>
      <c r="C107" s="81">
        <f>IF(H21=1,1,CB.Binomial(H21,1))</f>
        <v>1</v>
      </c>
      <c r="D107" s="87">
        <f t="shared" si="47"/>
        <v>0</v>
      </c>
      <c r="E107" s="4">
        <f t="shared" si="48"/>
        <v>37652</v>
      </c>
      <c r="F107" s="2">
        <f t="shared" si="49"/>
        <v>2003</v>
      </c>
      <c r="G107" s="87">
        <f t="shared" si="50"/>
        <v>1.1000000000000001</v>
      </c>
    </row>
    <row r="108" spans="2:8">
      <c r="B108" s="2" t="s">
        <v>39</v>
      </c>
      <c r="C108" s="81">
        <f>IF(H22=1,1,CB.Binomial(H22,1))</f>
        <v>1</v>
      </c>
      <c r="D108" s="87">
        <f t="shared" si="47"/>
        <v>0</v>
      </c>
      <c r="E108" s="4">
        <f t="shared" si="48"/>
        <v>37741</v>
      </c>
      <c r="F108" s="2">
        <f t="shared" si="49"/>
        <v>2003</v>
      </c>
      <c r="G108" s="87">
        <f t="shared" si="50"/>
        <v>1</v>
      </c>
    </row>
    <row r="109" spans="2:8">
      <c r="B109" s="2" t="s">
        <v>41</v>
      </c>
      <c r="C109" s="81" t="e">
        <f ca="1">IF(H23=1,1,CB.Binomial(H23,1))</f>
        <v>#NAME?</v>
      </c>
      <c r="D109" s="87" t="e">
        <f t="shared" ca="1" si="47"/>
        <v>#NAME?</v>
      </c>
      <c r="E109" s="4" t="e">
        <f t="shared" ca="1" si="48"/>
        <v>#NAME?</v>
      </c>
      <c r="F109" s="2" t="e">
        <f t="shared" ca="1" si="49"/>
        <v>#NAME?</v>
      </c>
      <c r="G109" s="87" t="e">
        <f t="shared" ca="1" si="50"/>
        <v>#NAME?</v>
      </c>
    </row>
    <row r="110" spans="2:8">
      <c r="B110" s="2" t="s">
        <v>43</v>
      </c>
      <c r="C110" s="81" t="e">
        <f ca="1">IF(H24=1,1,CB.Binomial(H24,1))</f>
        <v>#NAME?</v>
      </c>
      <c r="D110" s="87" t="e">
        <f t="shared" ca="1" si="47"/>
        <v>#NAME?</v>
      </c>
      <c r="E110" s="4" t="e">
        <f t="shared" ca="1" si="48"/>
        <v>#NAME?</v>
      </c>
      <c r="F110" s="2" t="e">
        <f t="shared" ca="1" si="49"/>
        <v>#NAME?</v>
      </c>
      <c r="G110" s="87" t="e">
        <f t="shared" ca="1" si="50"/>
        <v>#NAME?</v>
      </c>
    </row>
    <row r="111" spans="2:8">
      <c r="B111" s="2" t="s">
        <v>45</v>
      </c>
      <c r="C111" s="81" t="e">
        <f ca="1">IF(H25=1,1,CB.Binomial(H25,1))</f>
        <v>#NAME?</v>
      </c>
      <c r="D111" s="87" t="e">
        <f t="shared" ca="1" si="47"/>
        <v>#NAME?</v>
      </c>
      <c r="E111" s="4" t="e">
        <f t="shared" ca="1" si="48"/>
        <v>#NAME?</v>
      </c>
      <c r="F111" s="2" t="e">
        <f t="shared" ca="1" si="49"/>
        <v>#NAME?</v>
      </c>
      <c r="G111" s="87" t="e">
        <f t="shared" ca="1" si="50"/>
        <v>#NAME?</v>
      </c>
    </row>
    <row r="114" spans="3:13">
      <c r="G114" s="2" t="s">
        <v>91</v>
      </c>
    </row>
    <row r="115" spans="3:13">
      <c r="C115" s="88" t="e">
        <f ca="1">SUM(C106:C111)</f>
        <v>#NAME?</v>
      </c>
      <c r="G115" s="88" t="e">
        <f ca="1">SUMPRODUCT(C106:C111,G106:G111)</f>
        <v>#NAME?</v>
      </c>
    </row>
    <row r="119" spans="3:13">
      <c r="L119" s="54"/>
      <c r="M119" s="54"/>
    </row>
    <row r="120" spans="3:13">
      <c r="L120" s="54"/>
      <c r="M120" s="54"/>
    </row>
    <row r="121" spans="3:13">
      <c r="L121" s="54"/>
      <c r="M121" s="54"/>
    </row>
    <row r="122" spans="3:13">
      <c r="L122" s="54"/>
      <c r="M122" s="54"/>
    </row>
    <row r="123" spans="3:13">
      <c r="L123" s="54"/>
      <c r="M123" s="54"/>
    </row>
    <row r="124" spans="3:13">
      <c r="L124" s="54"/>
      <c r="M124" s="54"/>
    </row>
    <row r="125" spans="3:13">
      <c r="L125" s="54"/>
      <c r="M125" s="54"/>
    </row>
    <row r="126" spans="3:13">
      <c r="L126" s="54"/>
      <c r="M126" s="54"/>
    </row>
    <row r="127" spans="3:13">
      <c r="L127" s="54"/>
      <c r="M127" s="54"/>
    </row>
    <row r="128" spans="3:13">
      <c r="L128" s="54"/>
      <c r="M128" s="54"/>
    </row>
    <row r="129" spans="12:13">
      <c r="L129" s="54"/>
      <c r="M129" s="54"/>
    </row>
    <row r="130" spans="12:13">
      <c r="L130" s="54"/>
      <c r="M130" s="54"/>
    </row>
    <row r="131" spans="12:13">
      <c r="L131" s="54"/>
      <c r="M131" s="54"/>
    </row>
    <row r="132" spans="12:13">
      <c r="L132" s="54"/>
      <c r="M132" s="54"/>
    </row>
    <row r="133" spans="12:13">
      <c r="L133" s="54"/>
      <c r="M133" s="54"/>
    </row>
  </sheetData>
  <pageMargins left="0.26" right="0.39" top="0.62" bottom="1" header="0.5" footer="0.5"/>
  <pageSetup scale="5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Sheet4">
    <tabColor rgb="FFFFFF00"/>
    <pageSetUpPr fitToPage="1"/>
  </sheetPr>
  <dimension ref="A1:AP133"/>
  <sheetViews>
    <sheetView showFormulas="1" topLeftCell="A71" zoomScale="71" zoomScaleNormal="71" workbookViewId="0">
      <selection activeCell="C106" sqref="C106:C111"/>
    </sheetView>
  </sheetViews>
  <sheetFormatPr defaultRowHeight="12.75"/>
  <cols>
    <col min="1" max="1" width="15.7109375" style="2" customWidth="1"/>
    <col min="2" max="2" width="9.7109375" style="2" customWidth="1"/>
    <col min="3" max="3" width="10" style="2" customWidth="1"/>
    <col min="4" max="4" width="21.7109375" style="2" bestFit="1" customWidth="1"/>
    <col min="5" max="5" width="17.28515625" style="2" bestFit="1" customWidth="1"/>
    <col min="6" max="7" width="18.42578125" style="2" customWidth="1"/>
    <col min="8" max="8" width="17.7109375" style="2" bestFit="1" customWidth="1"/>
    <col min="9" max="9" width="15.28515625" style="2" customWidth="1"/>
    <col min="10" max="11" width="15.5703125" style="2" bestFit="1" customWidth="1"/>
    <col min="12" max="12" width="15.28515625" style="2" customWidth="1"/>
    <col min="13" max="13" width="13.28515625" style="2" customWidth="1"/>
    <col min="14" max="16384" width="9.140625" style="2"/>
  </cols>
  <sheetData>
    <row r="1" spans="1:13">
      <c r="A1" s="2" t="s">
        <v>0</v>
      </c>
      <c r="B1" s="3" t="s">
        <v>1</v>
      </c>
    </row>
    <row r="2" spans="1:13">
      <c r="A2" s="2" t="s">
        <v>2</v>
      </c>
    </row>
    <row r="3" spans="1:13">
      <c r="A3" s="4">
        <v>39175</v>
      </c>
    </row>
    <row r="5" spans="1:13">
      <c r="H5" s="5"/>
    </row>
    <row r="6" spans="1:13" ht="13.5" thickBot="1">
      <c r="A6" s="3" t="s">
        <v>3</v>
      </c>
      <c r="H6" s="5"/>
    </row>
    <row r="7" spans="1:13">
      <c r="B7" s="6"/>
      <c r="C7" s="7"/>
      <c r="D7" s="7"/>
      <c r="E7" s="7" t="s">
        <v>4</v>
      </c>
      <c r="F7" s="7"/>
      <c r="G7" s="8" t="s">
        <v>5</v>
      </c>
      <c r="H7" s="7"/>
      <c r="I7" s="7"/>
      <c r="J7" s="7"/>
      <c r="K7" s="7"/>
      <c r="L7" s="7"/>
      <c r="M7" s="9"/>
    </row>
    <row r="8" spans="1:13">
      <c r="B8" s="10" t="s">
        <v>6</v>
      </c>
      <c r="C8" s="11"/>
      <c r="D8" s="11"/>
      <c r="E8" s="11"/>
      <c r="F8" s="11"/>
      <c r="G8" s="11" t="s">
        <v>7</v>
      </c>
      <c r="H8" s="12">
        <v>2000</v>
      </c>
      <c r="I8" s="11"/>
      <c r="J8" s="11"/>
      <c r="K8" s="11"/>
      <c r="L8" s="11"/>
      <c r="M8" s="13"/>
    </row>
    <row r="9" spans="1:13">
      <c r="B9" s="10" t="s">
        <v>8</v>
      </c>
      <c r="C9" s="11">
        <v>1.1759999999999999</v>
      </c>
      <c r="D9" s="11"/>
      <c r="E9" s="11">
        <v>1.1759999999999999</v>
      </c>
      <c r="F9" s="11"/>
      <c r="G9" s="11" t="s">
        <v>9</v>
      </c>
      <c r="H9" s="12">
        <v>6</v>
      </c>
      <c r="I9" s="11"/>
      <c r="J9" s="11"/>
      <c r="K9" s="11"/>
      <c r="L9" s="11"/>
      <c r="M9" s="13"/>
    </row>
    <row r="10" spans="1:13">
      <c r="B10" s="10" t="s">
        <v>10</v>
      </c>
      <c r="C10" s="14">
        <v>0.11</v>
      </c>
      <c r="D10" s="14"/>
      <c r="E10" s="11">
        <v>0.11</v>
      </c>
      <c r="F10" s="11"/>
      <c r="G10" s="15" t="s">
        <v>11</v>
      </c>
      <c r="H10" s="11">
        <v>1</v>
      </c>
      <c r="I10" s="11"/>
      <c r="J10" s="11"/>
      <c r="K10" s="11"/>
      <c r="L10" s="11"/>
      <c r="M10" s="13"/>
    </row>
    <row r="11" spans="1:13">
      <c r="B11" s="10" t="s">
        <v>12</v>
      </c>
      <c r="C11" s="14">
        <v>0.03</v>
      </c>
      <c r="D11" s="14"/>
      <c r="E11" s="11">
        <v>0.03</v>
      </c>
      <c r="F11" s="11"/>
      <c r="G11" s="11"/>
      <c r="H11" s="16" t="s">
        <v>13</v>
      </c>
      <c r="I11" s="16" t="s">
        <v>14</v>
      </c>
      <c r="J11" s="16" t="s">
        <v>15</v>
      </c>
      <c r="K11" s="16" t="s">
        <v>16</v>
      </c>
      <c r="L11" s="11"/>
      <c r="M11" s="13"/>
    </row>
    <row r="12" spans="1:13">
      <c r="B12" s="10" t="s">
        <v>17</v>
      </c>
      <c r="C12" s="17">
        <v>2006</v>
      </c>
      <c r="D12" s="14"/>
      <c r="E12" s="11">
        <v>2006</v>
      </c>
      <c r="F12" s="11"/>
      <c r="G12" s="11" t="s">
        <v>18</v>
      </c>
      <c r="H12" s="11">
        <v>0.8</v>
      </c>
      <c r="I12" s="11">
        <v>6</v>
      </c>
      <c r="J12" s="11">
        <v>9</v>
      </c>
      <c r="K12" s="11" t="s">
        <v>19</v>
      </c>
      <c r="L12" s="11"/>
      <c r="M12" s="13"/>
    </row>
    <row r="13" spans="1:13">
      <c r="B13" s="10" t="s">
        <v>20</v>
      </c>
      <c r="C13" s="11"/>
      <c r="D13" s="11"/>
      <c r="E13" s="11"/>
      <c r="F13" s="11"/>
      <c r="G13" s="11" t="s">
        <v>21</v>
      </c>
      <c r="H13" s="11">
        <v>0.9</v>
      </c>
      <c r="I13" s="11">
        <v>6</v>
      </c>
      <c r="J13" s="11">
        <v>9</v>
      </c>
      <c r="K13" s="11" t="s">
        <v>19</v>
      </c>
      <c r="L13" s="11"/>
      <c r="M13" s="13"/>
    </row>
    <row r="14" spans="1:13">
      <c r="B14" s="18" t="s">
        <v>8</v>
      </c>
      <c r="C14" s="19">
        <v>1</v>
      </c>
      <c r="D14" s="20"/>
      <c r="E14" s="11">
        <v>1</v>
      </c>
      <c r="F14" s="11"/>
      <c r="G14" s="11" t="s">
        <v>22</v>
      </c>
      <c r="H14" s="11">
        <v>1</v>
      </c>
      <c r="I14" s="11">
        <v>6</v>
      </c>
      <c r="J14" s="11">
        <f>I14</f>
        <v>6</v>
      </c>
      <c r="K14" s="11" t="s">
        <v>19</v>
      </c>
      <c r="L14" s="11"/>
      <c r="M14" s="13"/>
    </row>
    <row r="15" spans="1:13">
      <c r="B15" s="18" t="s">
        <v>23</v>
      </c>
      <c r="C15" s="21">
        <v>-0.05</v>
      </c>
      <c r="D15" s="14"/>
      <c r="E15" s="11">
        <v>-0.05</v>
      </c>
      <c r="F15" s="11"/>
      <c r="G15" s="11" t="s">
        <v>24</v>
      </c>
      <c r="H15" s="11">
        <v>1</v>
      </c>
      <c r="I15" s="11">
        <v>17</v>
      </c>
      <c r="J15" s="11">
        <v>24</v>
      </c>
      <c r="K15" s="11" t="s">
        <v>19</v>
      </c>
      <c r="L15" s="11"/>
      <c r="M15" s="13"/>
    </row>
    <row r="16" spans="1:13">
      <c r="B16" s="22" t="s">
        <v>25</v>
      </c>
      <c r="C16" s="23"/>
      <c r="D16" s="24"/>
      <c r="E16" s="11"/>
      <c r="F16" s="11"/>
      <c r="G16" s="11"/>
      <c r="H16" s="11"/>
      <c r="I16" s="11"/>
      <c r="J16" s="11"/>
      <c r="K16" s="11"/>
      <c r="L16" s="11"/>
      <c r="M16" s="13"/>
    </row>
    <row r="17" spans="1:13">
      <c r="B17" s="10" t="s">
        <v>26</v>
      </c>
      <c r="C17" s="25">
        <v>90</v>
      </c>
      <c r="D17" s="24"/>
      <c r="E17" s="11"/>
      <c r="F17" s="11"/>
      <c r="G17" s="11"/>
      <c r="H17" s="11"/>
      <c r="I17" s="11"/>
      <c r="J17" s="11"/>
      <c r="K17" s="11"/>
      <c r="L17" s="11"/>
      <c r="M17" s="13"/>
    </row>
    <row r="18" spans="1:13">
      <c r="B18" s="10" t="s">
        <v>27</v>
      </c>
      <c r="C18" s="25">
        <v>115</v>
      </c>
      <c r="D18" s="24"/>
      <c r="E18" s="11"/>
      <c r="F18" s="11"/>
      <c r="G18" s="26" t="s">
        <v>28</v>
      </c>
      <c r="H18" s="11"/>
      <c r="I18" s="11"/>
      <c r="J18" s="11"/>
      <c r="K18" s="11"/>
      <c r="L18" s="11"/>
      <c r="M18" s="13"/>
    </row>
    <row r="19" spans="1:13">
      <c r="B19" s="10" t="s">
        <v>8</v>
      </c>
      <c r="C19" s="25">
        <v>100</v>
      </c>
      <c r="D19" s="24"/>
      <c r="E19" s="11">
        <v>100</v>
      </c>
      <c r="F19" s="11"/>
      <c r="G19" s="11"/>
      <c r="H19" s="11" t="s">
        <v>13</v>
      </c>
      <c r="I19" s="11" t="s">
        <v>29</v>
      </c>
      <c r="J19" s="11" t="s">
        <v>30</v>
      </c>
      <c r="K19" s="11" t="s">
        <v>31</v>
      </c>
      <c r="L19" s="11" t="s">
        <v>32</v>
      </c>
      <c r="M19" s="13" t="s">
        <v>33</v>
      </c>
    </row>
    <row r="20" spans="1:13">
      <c r="B20" s="10" t="s">
        <v>34</v>
      </c>
      <c r="C20" s="25">
        <v>119.75749999999999</v>
      </c>
      <c r="D20" s="24"/>
      <c r="E20" s="27">
        <v>119.75746151429469</v>
      </c>
      <c r="F20" s="11"/>
      <c r="G20" s="11" t="s">
        <v>35</v>
      </c>
      <c r="H20" s="11">
        <v>1</v>
      </c>
      <c r="I20" s="12">
        <v>1</v>
      </c>
      <c r="J20" s="12">
        <v>2002</v>
      </c>
      <c r="K20" s="12">
        <v>0</v>
      </c>
      <c r="L20" s="12">
        <v>1</v>
      </c>
      <c r="M20" s="28">
        <v>1</v>
      </c>
    </row>
    <row r="21" spans="1:13">
      <c r="B21" s="10" t="s">
        <v>36</v>
      </c>
      <c r="C21" s="29">
        <v>-4.2316000000000003</v>
      </c>
      <c r="D21" s="14"/>
      <c r="E21" s="27">
        <v>-4.2315949314064314</v>
      </c>
      <c r="F21" s="11"/>
      <c r="G21" s="11" t="s">
        <v>37</v>
      </c>
      <c r="H21" s="11">
        <v>1</v>
      </c>
      <c r="I21" s="12">
        <v>1</v>
      </c>
      <c r="J21" s="12">
        <v>2003</v>
      </c>
      <c r="K21" s="12">
        <v>0</v>
      </c>
      <c r="L21" s="12">
        <v>1.1000000000000001</v>
      </c>
      <c r="M21" s="28">
        <v>1.1000000000000001</v>
      </c>
    </row>
    <row r="22" spans="1:13">
      <c r="B22" s="30" t="s">
        <v>38</v>
      </c>
      <c r="C22" s="31">
        <v>-4.4231999999999996</v>
      </c>
      <c r="D22" s="11"/>
      <c r="E22" s="27">
        <v>-4.4231856738925535</v>
      </c>
      <c r="F22" s="11"/>
      <c r="G22" s="11" t="s">
        <v>39</v>
      </c>
      <c r="H22" s="11">
        <v>1</v>
      </c>
      <c r="I22" s="12">
        <v>4</v>
      </c>
      <c r="J22" s="12">
        <v>2003</v>
      </c>
      <c r="K22" s="12">
        <v>0</v>
      </c>
      <c r="L22" s="12">
        <v>1</v>
      </c>
      <c r="M22" s="28">
        <v>1</v>
      </c>
    </row>
    <row r="23" spans="1:13">
      <c r="B23" s="32" t="s">
        <v>40</v>
      </c>
      <c r="C23" s="33">
        <v>0.2</v>
      </c>
      <c r="D23" s="11"/>
      <c r="E23" s="11">
        <v>0.2</v>
      </c>
      <c r="F23" s="11"/>
      <c r="G23" s="11" t="s">
        <v>41</v>
      </c>
      <c r="H23" s="11">
        <v>0.9</v>
      </c>
      <c r="I23" s="12">
        <v>7</v>
      </c>
      <c r="J23" s="12">
        <v>2005</v>
      </c>
      <c r="K23" s="12">
        <v>9</v>
      </c>
      <c r="L23" s="12">
        <v>1</v>
      </c>
      <c r="M23" s="28">
        <v>1.4</v>
      </c>
    </row>
    <row r="24" spans="1:13">
      <c r="B24" s="34" t="s">
        <v>42</v>
      </c>
      <c r="C24" s="35">
        <v>0.25</v>
      </c>
      <c r="D24" s="11"/>
      <c r="E24" s="11">
        <v>0.25</v>
      </c>
      <c r="F24" s="11"/>
      <c r="G24" s="11" t="s">
        <v>43</v>
      </c>
      <c r="H24" s="11">
        <v>0.9</v>
      </c>
      <c r="I24" s="12">
        <v>10</v>
      </c>
      <c r="J24" s="12">
        <v>2005</v>
      </c>
      <c r="K24" s="12">
        <v>9</v>
      </c>
      <c r="L24" s="12">
        <v>0.95</v>
      </c>
      <c r="M24" s="28">
        <v>1.25</v>
      </c>
    </row>
    <row r="25" spans="1:13">
      <c r="B25" s="36" t="s">
        <v>44</v>
      </c>
      <c r="C25" s="37">
        <v>0.5</v>
      </c>
      <c r="D25" s="11"/>
      <c r="E25" s="11">
        <v>0.5</v>
      </c>
      <c r="F25" s="11"/>
      <c r="G25" s="11" t="s">
        <v>45</v>
      </c>
      <c r="H25" s="11">
        <v>0.6</v>
      </c>
      <c r="I25" s="12">
        <v>10</v>
      </c>
      <c r="J25" s="12">
        <v>2005</v>
      </c>
      <c r="K25" s="12">
        <v>9</v>
      </c>
      <c r="L25" s="12">
        <v>1.8</v>
      </c>
      <c r="M25" s="28">
        <v>2.4</v>
      </c>
    </row>
    <row r="26" spans="1:13">
      <c r="B26" s="10"/>
      <c r="C26" s="38"/>
      <c r="D26" s="11"/>
      <c r="E26" s="11"/>
      <c r="F26" s="11"/>
      <c r="G26" s="11"/>
      <c r="H26" s="11"/>
      <c r="I26" s="11"/>
      <c r="J26" s="11"/>
      <c r="K26" s="11"/>
      <c r="L26" s="11"/>
      <c r="M26" s="13"/>
    </row>
    <row r="27" spans="1:13">
      <c r="B27" s="10" t="s">
        <v>46</v>
      </c>
      <c r="C27" s="14">
        <v>0.1</v>
      </c>
      <c r="D27" s="14"/>
      <c r="E27" s="11">
        <v>0.1</v>
      </c>
      <c r="F27" s="11"/>
      <c r="G27" s="11"/>
      <c r="H27" s="11"/>
      <c r="I27" s="11"/>
      <c r="J27" s="11"/>
      <c r="K27" s="11"/>
      <c r="L27" s="11"/>
      <c r="M27" s="13"/>
    </row>
    <row r="28" spans="1:13" ht="13.5" thickBot="1">
      <c r="B28" s="39"/>
      <c r="C28" s="40"/>
      <c r="D28" s="40"/>
      <c r="E28" s="40"/>
      <c r="F28" s="40"/>
      <c r="G28" s="40"/>
      <c r="H28" s="40"/>
      <c r="I28" s="40"/>
      <c r="J28" s="40"/>
      <c r="K28" s="40"/>
      <c r="L28" s="40"/>
      <c r="M28" s="41"/>
    </row>
    <row r="30" spans="1:13">
      <c r="A30" s="3" t="s">
        <v>47</v>
      </c>
      <c r="G30" s="42"/>
    </row>
    <row r="31" spans="1:13">
      <c r="B31" s="3" t="s">
        <v>48</v>
      </c>
    </row>
    <row r="32" spans="1:13">
      <c r="B32" s="43" t="s">
        <v>49</v>
      </c>
      <c r="C32" s="43" t="s">
        <v>50</v>
      </c>
      <c r="D32" s="43" t="s">
        <v>11</v>
      </c>
      <c r="E32" s="44" t="s">
        <v>51</v>
      </c>
      <c r="F32" s="43" t="s">
        <v>52</v>
      </c>
      <c r="G32" s="43" t="s">
        <v>40</v>
      </c>
    </row>
    <row r="33" spans="1:12">
      <c r="B33" s="45" t="s">
        <v>53</v>
      </c>
      <c r="C33" s="45" t="e">
        <f ca="1">D102</f>
        <v>#NAME?</v>
      </c>
      <c r="D33" s="45">
        <f>H10</f>
        <v>1</v>
      </c>
      <c r="E33" s="45" t="e">
        <f t="shared" ref="E33:E39" ca="1" si="0">RANK(C33,$C$33:$C$39,1)</f>
        <v>#NAME?</v>
      </c>
      <c r="F33" s="46" t="e">
        <f ca="1">E33</f>
        <v>#NAME?</v>
      </c>
      <c r="G33" s="47" t="e">
        <f t="shared" ref="G33:G39" ca="1" si="1">IF(E33=1,1/COUNTIF($C$33:$C$39,C33),$C$23*(1-$C$24)^(F33-2))</f>
        <v>#NAME?</v>
      </c>
    </row>
    <row r="34" spans="1:12">
      <c r="B34" s="45" t="s">
        <v>35</v>
      </c>
      <c r="C34" s="45" t="e">
        <f t="shared" ref="C34:D39" ca="1" si="2">F106</f>
        <v>#NAME?</v>
      </c>
      <c r="D34" s="48">
        <f t="shared" si="2"/>
        <v>1</v>
      </c>
      <c r="E34" s="45" t="e">
        <f t="shared" ca="1" si="0"/>
        <v>#NAME?</v>
      </c>
      <c r="F34" s="49" t="e">
        <f ca="1">IF(COUNTIF($E$33:E33,E34),E34+COUNTIF($E$33:E33,E34),E34)</f>
        <v>#NAME?</v>
      </c>
      <c r="G34" s="47" t="e">
        <f t="shared" ca="1" si="1"/>
        <v>#NAME?</v>
      </c>
    </row>
    <row r="35" spans="1:12">
      <c r="B35" s="45" t="s">
        <v>37</v>
      </c>
      <c r="C35" s="45" t="e">
        <f t="shared" ca="1" si="2"/>
        <v>#NAME?</v>
      </c>
      <c r="D35" s="48">
        <f t="shared" si="2"/>
        <v>1.1000000000000001</v>
      </c>
      <c r="E35" s="45" t="e">
        <f t="shared" ca="1" si="0"/>
        <v>#NAME?</v>
      </c>
      <c r="F35" s="49" t="e">
        <f ca="1">IF(COUNTIF($E$33:E34,E35),E35+COUNTIF($E$33:E34,E35),E35)</f>
        <v>#NAME?</v>
      </c>
      <c r="G35" s="47" t="e">
        <f t="shared" ca="1" si="1"/>
        <v>#NAME?</v>
      </c>
    </row>
    <row r="36" spans="1:12">
      <c r="B36" s="45" t="s">
        <v>39</v>
      </c>
      <c r="C36" s="45" t="e">
        <f t="shared" ca="1" si="2"/>
        <v>#NAME?</v>
      </c>
      <c r="D36" s="48">
        <f t="shared" si="2"/>
        <v>1</v>
      </c>
      <c r="E36" s="45" t="e">
        <f t="shared" ca="1" si="0"/>
        <v>#NAME?</v>
      </c>
      <c r="F36" s="49" t="e">
        <f ca="1">IF(COUNTIF($E$33:E35,E36),E36+COUNTIF($E$33:E35,E36),E36)</f>
        <v>#NAME?</v>
      </c>
      <c r="G36" s="47" t="e">
        <f t="shared" ca="1" si="1"/>
        <v>#NAME?</v>
      </c>
    </row>
    <row r="37" spans="1:12">
      <c r="B37" s="45" t="s">
        <v>41</v>
      </c>
      <c r="C37" s="45" t="e">
        <f t="shared" ca="1" si="2"/>
        <v>#NAME?</v>
      </c>
      <c r="D37" s="48" t="e">
        <f t="shared" ca="1" si="2"/>
        <v>#NAME?</v>
      </c>
      <c r="E37" s="45" t="e">
        <f t="shared" ca="1" si="0"/>
        <v>#NAME?</v>
      </c>
      <c r="F37" s="49" t="e">
        <f ca="1">IF(COUNTIF($E$33:E36,E37),E37+COUNTIF($E$33:E36,E37),E37)</f>
        <v>#NAME?</v>
      </c>
      <c r="G37" s="47" t="e">
        <f t="shared" ca="1" si="1"/>
        <v>#NAME?</v>
      </c>
    </row>
    <row r="38" spans="1:12">
      <c r="B38" s="45" t="s">
        <v>43</v>
      </c>
      <c r="C38" s="45" t="e">
        <f t="shared" ca="1" si="2"/>
        <v>#NAME?</v>
      </c>
      <c r="D38" s="48" t="e">
        <f t="shared" ca="1" si="2"/>
        <v>#NAME?</v>
      </c>
      <c r="E38" s="45" t="e">
        <f t="shared" ca="1" si="0"/>
        <v>#NAME?</v>
      </c>
      <c r="F38" s="49" t="e">
        <f ca="1">IF(COUNTIF($E$33:E37,E38),E38+COUNTIF($E$33:E37,E38),E38)</f>
        <v>#NAME?</v>
      </c>
      <c r="G38" s="47" t="e">
        <f t="shared" ca="1" si="1"/>
        <v>#NAME?</v>
      </c>
    </row>
    <row r="39" spans="1:12">
      <c r="B39" s="45" t="s">
        <v>45</v>
      </c>
      <c r="C39" s="45" t="e">
        <f t="shared" ca="1" si="2"/>
        <v>#NAME?</v>
      </c>
      <c r="D39" s="48" t="e">
        <f t="shared" ca="1" si="2"/>
        <v>#NAME?</v>
      </c>
      <c r="E39" s="45" t="e">
        <f t="shared" ca="1" si="0"/>
        <v>#NAME?</v>
      </c>
      <c r="F39" s="49" t="e">
        <f ca="1">IF(COUNTIF($E$33:E38,E39),E39+COUNTIF($E$33:E38,E39),E39)</f>
        <v>#NAME?</v>
      </c>
      <c r="G39" s="47" t="e">
        <f t="shared" ca="1" si="1"/>
        <v>#NAME?</v>
      </c>
    </row>
    <row r="40" spans="1:12">
      <c r="A40" s="3"/>
    </row>
    <row r="41" spans="1:12" ht="13.5" thickBot="1">
      <c r="A41" s="3"/>
      <c r="B41" s="50" t="s">
        <v>54</v>
      </c>
    </row>
    <row r="42" spans="1:12" s="3" customFormat="1">
      <c r="B42" s="3" t="s">
        <v>55</v>
      </c>
      <c r="C42" s="3" t="s">
        <v>56</v>
      </c>
      <c r="D42" s="3" t="s">
        <v>57</v>
      </c>
      <c r="E42" s="3" t="s">
        <v>58</v>
      </c>
      <c r="F42" s="3" t="s">
        <v>59</v>
      </c>
      <c r="G42" s="3" t="s">
        <v>25</v>
      </c>
      <c r="H42" s="3" t="s">
        <v>60</v>
      </c>
      <c r="J42" s="51" t="s">
        <v>61</v>
      </c>
      <c r="K42" s="51" t="s">
        <v>62</v>
      </c>
      <c r="L42" s="51" t="s">
        <v>63</v>
      </c>
    </row>
    <row r="43" spans="1:12">
      <c r="J43" s="52"/>
      <c r="K43" s="52"/>
      <c r="L43" s="52"/>
    </row>
    <row r="44" spans="1:12">
      <c r="B44" s="2">
        <v>1</v>
      </c>
      <c r="C44" s="2">
        <v>2002</v>
      </c>
      <c r="D44" s="2">
        <f t="shared" ref="D44:D58" ca="1" si="3">COUNTIF($C$33:$C$39,"&lt;="&amp;C44)</f>
        <v>0</v>
      </c>
      <c r="E44" s="53">
        <f>C9</f>
        <v>1.1759999999999999</v>
      </c>
      <c r="F44" s="54" t="e">
        <f t="shared" ref="F44:F58" ca="1" si="4">I68</f>
        <v>#NAME?</v>
      </c>
      <c r="G44" s="55" t="e">
        <f t="shared" ref="G44:G58" ca="1" si="5">MAX(0,MIN($C$88,$C$89+$C$21*B44+$C$22*D44))</f>
        <v>#NAME?</v>
      </c>
      <c r="H44" s="56" t="e">
        <f t="shared" ref="H44:H58" ca="1" si="6">E44*F44*G44</f>
        <v>#NAME?</v>
      </c>
      <c r="J44" s="57">
        <v>29.4</v>
      </c>
      <c r="K44" s="57">
        <v>29.4</v>
      </c>
      <c r="L44" s="57">
        <v>0</v>
      </c>
    </row>
    <row r="45" spans="1:12">
      <c r="B45" s="2">
        <v>2</v>
      </c>
      <c r="C45" s="2">
        <v>2003</v>
      </c>
      <c r="D45" s="2">
        <f t="shared" ca="1" si="3"/>
        <v>0</v>
      </c>
      <c r="E45" s="53">
        <f t="shared" ref="E45:E58" si="7">E44*(1+IF(C45&lt;$C$12,$C$10,$C$11))</f>
        <v>1.3053600000000001</v>
      </c>
      <c r="F45" s="54" t="e">
        <f t="shared" ca="1" si="4"/>
        <v>#NAME?</v>
      </c>
      <c r="G45" s="55" t="e">
        <f t="shared" ca="1" si="5"/>
        <v>#NAME?</v>
      </c>
      <c r="H45" s="56" t="e">
        <f t="shared" ca="1" si="6"/>
        <v>#NAME?</v>
      </c>
      <c r="J45" s="57">
        <v>28.125509999999998</v>
      </c>
      <c r="K45" s="57">
        <v>30.389916103675777</v>
      </c>
      <c r="L45" s="57">
        <v>0</v>
      </c>
    </row>
    <row r="46" spans="1:12">
      <c r="B46" s="2">
        <v>3</v>
      </c>
      <c r="C46" s="2">
        <v>2004</v>
      </c>
      <c r="D46" s="2">
        <f t="shared" ca="1" si="3"/>
        <v>0</v>
      </c>
      <c r="E46" s="53">
        <f t="shared" si="7"/>
        <v>1.4489496000000002</v>
      </c>
      <c r="F46" s="54" t="e">
        <f t="shared" ca="1" si="4"/>
        <v>#NAME?</v>
      </c>
      <c r="G46" s="55" t="e">
        <f t="shared" ca="1" si="5"/>
        <v>#NAME?</v>
      </c>
      <c r="H46" s="56" t="e">
        <f t="shared" ca="1" si="6"/>
        <v>#NAME?</v>
      </c>
      <c r="J46" s="57">
        <v>26.906269141499997</v>
      </c>
      <c r="K46" s="57">
        <v>29.216752116635483</v>
      </c>
      <c r="L46" s="57">
        <v>14.567909642643732</v>
      </c>
    </row>
    <row r="47" spans="1:12">
      <c r="B47" s="2">
        <v>4</v>
      </c>
      <c r="C47" s="2">
        <v>2005</v>
      </c>
      <c r="D47" s="2">
        <f t="shared" ca="1" si="3"/>
        <v>0</v>
      </c>
      <c r="E47" s="53">
        <f t="shared" si="7"/>
        <v>1.6083340560000003</v>
      </c>
      <c r="F47" s="54" t="e">
        <f t="shared" ca="1" si="4"/>
        <v>#NAME?</v>
      </c>
      <c r="G47" s="55" t="e">
        <f t="shared" ca="1" si="5"/>
        <v>#NAME?</v>
      </c>
      <c r="H47" s="56" t="e">
        <f t="shared" ca="1" si="6"/>
        <v>#NAME?</v>
      </c>
      <c r="J47" s="57">
        <v>25.739882374215966</v>
      </c>
      <c r="K47" s="57">
        <v>24.775781812611672</v>
      </c>
      <c r="L47" s="57">
        <v>18.060844722643139</v>
      </c>
    </row>
    <row r="48" spans="1:12">
      <c r="B48" s="2">
        <v>5</v>
      </c>
      <c r="C48" s="2">
        <v>2006</v>
      </c>
      <c r="D48" s="2">
        <f t="shared" ca="1" si="3"/>
        <v>0</v>
      </c>
      <c r="E48" s="53">
        <f t="shared" si="7"/>
        <v>1.6565840776800005</v>
      </c>
      <c r="F48" s="54" t="e">
        <f t="shared" ca="1" si="4"/>
        <v>#NAME?</v>
      </c>
      <c r="G48" s="55" t="e">
        <f t="shared" ca="1" si="5"/>
        <v>#NAME?</v>
      </c>
      <c r="H48" s="56" t="e">
        <f t="shared" ca="1" si="6"/>
        <v>#NAME?</v>
      </c>
      <c r="J48" s="57">
        <v>24.624058473293708</v>
      </c>
      <c r="K48" s="57">
        <v>22.81568176936366</v>
      </c>
      <c r="L48" s="57">
        <v>15.42312313846255</v>
      </c>
    </row>
    <row r="49" spans="1:40">
      <c r="B49" s="2">
        <v>6</v>
      </c>
      <c r="C49" s="2">
        <v>2007</v>
      </c>
      <c r="D49" s="2">
        <f t="shared" ca="1" si="3"/>
        <v>0</v>
      </c>
      <c r="E49" s="53">
        <f t="shared" si="7"/>
        <v>1.7062816000104006</v>
      </c>
      <c r="F49" s="54" t="e">
        <f t="shared" ca="1" si="4"/>
        <v>#NAME?</v>
      </c>
      <c r="G49" s="55" t="e">
        <f t="shared" ca="1" si="5"/>
        <v>#NAME?</v>
      </c>
      <c r="H49" s="56" t="e">
        <f t="shared" ca="1" si="6"/>
        <v>#NAME?</v>
      </c>
      <c r="J49" s="57">
        <v>23.556605538476425</v>
      </c>
      <c r="K49" s="57">
        <v>20.928413422832428</v>
      </c>
      <c r="L49" s="57">
        <v>13.885724832214082</v>
      </c>
    </row>
    <row r="50" spans="1:40">
      <c r="B50" s="2">
        <v>7</v>
      </c>
      <c r="C50" s="2">
        <v>2008</v>
      </c>
      <c r="D50" s="2">
        <f t="shared" ca="1" si="3"/>
        <v>0</v>
      </c>
      <c r="E50" s="53">
        <f t="shared" si="7"/>
        <v>1.7574700480107126</v>
      </c>
      <c r="F50" s="54" t="e">
        <f t="shared" ca="1" si="4"/>
        <v>#NAME?</v>
      </c>
      <c r="G50" s="55" t="e">
        <f t="shared" ca="1" si="5"/>
        <v>#NAME?</v>
      </c>
      <c r="H50" s="56" t="e">
        <f t="shared" ca="1" si="6"/>
        <v>#NAME?</v>
      </c>
      <c r="J50" s="57">
        <v>22.53542668838347</v>
      </c>
      <c r="K50" s="57">
        <v>19.111751066304151</v>
      </c>
      <c r="L50" s="57">
        <v>12.864160800556421</v>
      </c>
    </row>
    <row r="51" spans="1:40">
      <c r="B51" s="2">
        <v>8</v>
      </c>
      <c r="C51" s="2">
        <v>2009</v>
      </c>
      <c r="D51" s="2">
        <f t="shared" ca="1" si="3"/>
        <v>0</v>
      </c>
      <c r="E51" s="53">
        <f t="shared" si="7"/>
        <v>1.8101941494510341</v>
      </c>
      <c r="F51" s="54" t="e">
        <f t="shared" ca="1" si="4"/>
        <v>#NAME?</v>
      </c>
      <c r="G51" s="55" t="e">
        <f t="shared" ca="1" si="5"/>
        <v>#NAME?</v>
      </c>
      <c r="H51" s="56" t="e">
        <f t="shared" ca="1" si="6"/>
        <v>#NAME?</v>
      </c>
      <c r="J51" s="57">
        <v>21.558515941442046</v>
      </c>
      <c r="K51" s="57">
        <v>17.363531032001884</v>
      </c>
      <c r="L51" s="57">
        <v>12.07130373534754</v>
      </c>
    </row>
    <row r="52" spans="1:40">
      <c r="B52" s="2">
        <v>9</v>
      </c>
      <c r="C52" s="2">
        <v>2010</v>
      </c>
      <c r="D52" s="2">
        <f t="shared" ca="1" si="3"/>
        <v>0</v>
      </c>
      <c r="E52" s="53">
        <f t="shared" si="7"/>
        <v>1.8644999739345651</v>
      </c>
      <c r="F52" s="54" t="e">
        <f t="shared" ca="1" si="4"/>
        <v>#NAME?</v>
      </c>
      <c r="G52" s="55" t="e">
        <f t="shared" ca="1" si="5"/>
        <v>#NAME?</v>
      </c>
      <c r="H52" s="56" t="e">
        <f t="shared" ca="1" si="6"/>
        <v>#NAME?</v>
      </c>
      <c r="J52" s="57">
        <v>20.62395427538053</v>
      </c>
      <c r="K52" s="57">
        <v>15.681650052244224</v>
      </c>
      <c r="L52" s="57">
        <v>11.365911329547981</v>
      </c>
    </row>
    <row r="53" spans="1:40">
      <c r="B53" s="2">
        <v>10</v>
      </c>
      <c r="C53" s="2">
        <v>2011</v>
      </c>
      <c r="D53" s="2">
        <f t="shared" ca="1" si="3"/>
        <v>0</v>
      </c>
      <c r="E53" s="53">
        <f t="shared" si="7"/>
        <v>1.920434973152602</v>
      </c>
      <c r="F53" s="54" t="e">
        <f t="shared" ca="1" si="4"/>
        <v>#NAME?</v>
      </c>
      <c r="G53" s="55" t="e">
        <f t="shared" ca="1" si="5"/>
        <v>#NAME?</v>
      </c>
      <c r="H53" s="56" t="e">
        <f t="shared" ca="1" si="6"/>
        <v>#NAME?</v>
      </c>
      <c r="J53" s="57">
        <v>19.729905857542782</v>
      </c>
      <c r="K53" s="57">
        <v>14.064063662396592</v>
      </c>
      <c r="L53" s="57">
        <v>10.678113427296337</v>
      </c>
    </row>
    <row r="54" spans="1:40">
      <c r="B54" s="2">
        <v>11</v>
      </c>
      <c r="C54" s="2">
        <v>2012</v>
      </c>
      <c r="D54" s="2">
        <f t="shared" ca="1" si="3"/>
        <v>0</v>
      </c>
      <c r="E54" s="53">
        <f t="shared" si="7"/>
        <v>1.9780480223471801</v>
      </c>
      <c r="F54" s="54" t="e">
        <f t="shared" ca="1" si="4"/>
        <v>#NAME?</v>
      </c>
      <c r="G54" s="55" t="e">
        <f t="shared" ca="1" si="5"/>
        <v>#NAME?</v>
      </c>
      <c r="H54" s="56" t="e">
        <f t="shared" ca="1" si="6"/>
        <v>#NAME?</v>
      </c>
      <c r="J54" s="57">
        <v>18.874614438618298</v>
      </c>
      <c r="K54" s="57">
        <v>12.50878464457576</v>
      </c>
      <c r="L54" s="57">
        <v>9.9728383660659041</v>
      </c>
    </row>
    <row r="55" spans="1:40">
      <c r="B55" s="2">
        <v>12</v>
      </c>
      <c r="C55" s="2">
        <v>2013</v>
      </c>
      <c r="D55" s="2">
        <f t="shared" ca="1" si="3"/>
        <v>0</v>
      </c>
      <c r="E55" s="53">
        <f t="shared" si="7"/>
        <v>2.0373894630175955</v>
      </c>
      <c r="F55" s="54" t="e">
        <f t="shared" ca="1" si="4"/>
        <v>#NAME?</v>
      </c>
      <c r="G55" s="55" t="e">
        <f t="shared" ca="1" si="5"/>
        <v>#NAME?</v>
      </c>
      <c r="H55" s="56" t="e">
        <f t="shared" ca="1" si="6"/>
        <v>#NAME?</v>
      </c>
      <c r="J55" s="57">
        <v>18.056399902704193</v>
      </c>
      <c r="K55" s="57">
        <v>11.013881511093281</v>
      </c>
      <c r="L55" s="57">
        <v>9.2319039208574942</v>
      </c>
    </row>
    <row r="56" spans="1:40">
      <c r="B56" s="2">
        <v>13</v>
      </c>
      <c r="C56" s="2">
        <v>2014</v>
      </c>
      <c r="D56" s="2">
        <f t="shared" ca="1" si="3"/>
        <v>0</v>
      </c>
      <c r="E56" s="53">
        <f t="shared" si="7"/>
        <v>2.0985111469081232</v>
      </c>
      <c r="F56" s="54" t="e">
        <f t="shared" ca="1" si="4"/>
        <v>#NAME?</v>
      </c>
      <c r="G56" s="55" t="e">
        <f t="shared" ca="1" si="5"/>
        <v>#NAME?</v>
      </c>
      <c r="H56" s="56" t="e">
        <f t="shared" ca="1" si="6"/>
        <v>#NAME?</v>
      </c>
      <c r="J56" s="57">
        <v>17.273654966921967</v>
      </c>
      <c r="K56" s="57">
        <v>9.5774770266485927</v>
      </c>
      <c r="L56" s="57">
        <v>8.4452703349644711</v>
      </c>
    </row>
    <row r="57" spans="1:40">
      <c r="B57" s="2">
        <v>14</v>
      </c>
      <c r="C57" s="2">
        <v>2015</v>
      </c>
      <c r="D57" s="2">
        <f t="shared" ca="1" si="3"/>
        <v>0</v>
      </c>
      <c r="E57" s="53">
        <f t="shared" si="7"/>
        <v>2.161466481315367</v>
      </c>
      <c r="F57" s="54" t="e">
        <f t="shared" ca="1" si="4"/>
        <v>#NAME?</v>
      </c>
      <c r="G57" s="55" t="e">
        <f t="shared" ca="1" si="5"/>
        <v>#NAME?</v>
      </c>
      <c r="H57" s="56" t="e">
        <f t="shared" ca="1" si="6"/>
        <v>#NAME?</v>
      </c>
      <c r="J57" s="57">
        <v>16.524842024105897</v>
      </c>
      <c r="K57" s="57">
        <v>8.1977467683065282</v>
      </c>
      <c r="L57" s="57">
        <v>7.6067799484214618</v>
      </c>
    </row>
    <row r="58" spans="1:40">
      <c r="B58" s="2">
        <v>15</v>
      </c>
      <c r="C58" s="2">
        <v>2016</v>
      </c>
      <c r="D58" s="2">
        <f t="shared" ca="1" si="3"/>
        <v>0</v>
      </c>
      <c r="E58" s="53">
        <f t="shared" si="7"/>
        <v>2.2263104757548282</v>
      </c>
      <c r="F58" s="54" t="e">
        <f t="shared" ca="1" si="4"/>
        <v>#NAME?</v>
      </c>
      <c r="G58" s="55" t="e">
        <f t="shared" ca="1" si="5"/>
        <v>#NAME?</v>
      </c>
      <c r="H58" s="56" t="e">
        <f t="shared" ca="1" si="6"/>
        <v>#NAME?</v>
      </c>
      <c r="J58" s="57">
        <v>15.808490122360904</v>
      </c>
      <c r="K58" s="57">
        <v>6.8729177223176023</v>
      </c>
      <c r="L58" s="57">
        <v>6.712087974101915</v>
      </c>
    </row>
    <row r="59" spans="1:40">
      <c r="J59" s="57"/>
      <c r="K59" s="57"/>
      <c r="L59" s="57"/>
    </row>
    <row r="60" spans="1:40">
      <c r="H60" s="58" t="s">
        <v>64</v>
      </c>
      <c r="J60" s="59" t="s">
        <v>64</v>
      </c>
      <c r="K60" s="59" t="s">
        <v>64</v>
      </c>
      <c r="L60" s="59" t="s">
        <v>64</v>
      </c>
    </row>
    <row r="61" spans="1:40" ht="13.5" thickBot="1">
      <c r="H61" s="60" t="e">
        <f ca="1">NPV(C27,H44:H58)</f>
        <v>#NAME?</v>
      </c>
      <c r="I61" s="61"/>
      <c r="J61" s="62">
        <v>179.83695888405296</v>
      </c>
      <c r="K61" s="62">
        <v>161.14869851341319</v>
      </c>
      <c r="L61" s="62">
        <v>74.358599014689489</v>
      </c>
    </row>
    <row r="63" spans="1:40" ht="13.5" thickBot="1">
      <c r="B63" s="43" t="s">
        <v>65</v>
      </c>
    </row>
    <row r="64" spans="1:40">
      <c r="A64" s="3"/>
      <c r="B64" s="3"/>
      <c r="F64" s="63" t="str">
        <f>B33</f>
        <v>Invivo</v>
      </c>
      <c r="G64" s="7"/>
      <c r="H64" s="7"/>
      <c r="I64" s="7"/>
      <c r="J64" s="7"/>
      <c r="K64" s="63" t="str">
        <f>B34</f>
        <v>A</v>
      </c>
      <c r="L64" s="7"/>
      <c r="M64" s="7"/>
      <c r="N64" s="7"/>
      <c r="O64" s="9"/>
      <c r="P64" s="63" t="str">
        <f>B35</f>
        <v>B</v>
      </c>
      <c r="Q64" s="7"/>
      <c r="R64" s="7"/>
      <c r="S64" s="7"/>
      <c r="T64" s="9"/>
      <c r="U64" s="63" t="str">
        <f>B36</f>
        <v>C</v>
      </c>
      <c r="V64" s="7"/>
      <c r="W64" s="7"/>
      <c r="X64" s="7"/>
      <c r="Y64" s="9"/>
      <c r="Z64" s="63" t="str">
        <f>B37</f>
        <v>D</v>
      </c>
      <c r="AA64" s="7"/>
      <c r="AB64" s="7"/>
      <c r="AC64" s="7"/>
      <c r="AD64" s="9"/>
      <c r="AE64" s="63" t="str">
        <f>B38</f>
        <v>E</v>
      </c>
      <c r="AF64" s="7"/>
      <c r="AG64" s="7"/>
      <c r="AH64" s="7"/>
      <c r="AI64" s="9"/>
      <c r="AJ64" s="63" t="str">
        <f>B39</f>
        <v>F</v>
      </c>
      <c r="AK64" s="7"/>
      <c r="AL64" s="7"/>
      <c r="AM64" s="7"/>
      <c r="AN64" s="9"/>
    </row>
    <row r="65" spans="2:42">
      <c r="F65" s="10" t="s">
        <v>50</v>
      </c>
      <c r="G65" s="64" t="e">
        <f ca="1">C33</f>
        <v>#NAME?</v>
      </c>
      <c r="H65" s="16"/>
      <c r="I65" s="16"/>
      <c r="J65" s="16"/>
      <c r="K65" s="10" t="s">
        <v>50</v>
      </c>
      <c r="L65" s="64" t="e">
        <f ca="1">C34</f>
        <v>#NAME?</v>
      </c>
      <c r="M65" s="16"/>
      <c r="N65" s="16"/>
      <c r="O65" s="65"/>
      <c r="P65" s="10" t="s">
        <v>50</v>
      </c>
      <c r="Q65" s="64" t="e">
        <f ca="1">C35</f>
        <v>#NAME?</v>
      </c>
      <c r="R65" s="16"/>
      <c r="S65" s="16"/>
      <c r="T65" s="65"/>
      <c r="U65" s="10" t="s">
        <v>50</v>
      </c>
      <c r="V65" s="64" t="e">
        <f ca="1">C36</f>
        <v>#NAME?</v>
      </c>
      <c r="W65" s="16"/>
      <c r="X65" s="16"/>
      <c r="Y65" s="65"/>
      <c r="Z65" s="10" t="s">
        <v>50</v>
      </c>
      <c r="AA65" s="64" t="e">
        <f ca="1">C37</f>
        <v>#NAME?</v>
      </c>
      <c r="AB65" s="16"/>
      <c r="AC65" s="16"/>
      <c r="AD65" s="65"/>
      <c r="AE65" s="10" t="s">
        <v>50</v>
      </c>
      <c r="AF65" s="64" t="e">
        <f ca="1">C38</f>
        <v>#NAME?</v>
      </c>
      <c r="AG65" s="16"/>
      <c r="AH65" s="16"/>
      <c r="AI65" s="65"/>
      <c r="AJ65" s="10" t="s">
        <v>50</v>
      </c>
      <c r="AK65" s="64" t="e">
        <f ca="1">C39</f>
        <v>#NAME?</v>
      </c>
      <c r="AL65" s="16"/>
      <c r="AM65" s="16"/>
      <c r="AN65" s="65"/>
    </row>
    <row r="66" spans="2:42">
      <c r="F66" s="10" t="s">
        <v>11</v>
      </c>
      <c r="G66" s="66">
        <f>D33</f>
        <v>1</v>
      </c>
      <c r="H66" s="16"/>
      <c r="I66" s="16"/>
      <c r="J66" s="16"/>
      <c r="K66" s="10" t="s">
        <v>11</v>
      </c>
      <c r="L66" s="66">
        <f>D34</f>
        <v>1</v>
      </c>
      <c r="M66" s="16"/>
      <c r="N66" s="16"/>
      <c r="O66" s="65"/>
      <c r="P66" s="10" t="s">
        <v>11</v>
      </c>
      <c r="Q66" s="66">
        <f>D35</f>
        <v>1.1000000000000001</v>
      </c>
      <c r="R66" s="16"/>
      <c r="S66" s="16"/>
      <c r="T66" s="65"/>
      <c r="U66" s="10" t="s">
        <v>11</v>
      </c>
      <c r="V66" s="66">
        <f>D36</f>
        <v>1</v>
      </c>
      <c r="W66" s="16"/>
      <c r="X66" s="16"/>
      <c r="Y66" s="65"/>
      <c r="Z66" s="10" t="s">
        <v>11</v>
      </c>
      <c r="AA66" s="66" t="e">
        <f ca="1">D37</f>
        <v>#NAME?</v>
      </c>
      <c r="AB66" s="16"/>
      <c r="AC66" s="16"/>
      <c r="AD66" s="65"/>
      <c r="AE66" s="10" t="s">
        <v>11</v>
      </c>
      <c r="AF66" s="66" t="e">
        <f ca="1">D38</f>
        <v>#NAME?</v>
      </c>
      <c r="AG66" s="16"/>
      <c r="AH66" s="16"/>
      <c r="AI66" s="65"/>
      <c r="AJ66" s="10" t="s">
        <v>11</v>
      </c>
      <c r="AK66" s="66" t="e">
        <f ca="1">D39</f>
        <v>#NAME?</v>
      </c>
      <c r="AL66" s="16"/>
      <c r="AM66" s="16"/>
      <c r="AN66" s="65"/>
    </row>
    <row r="67" spans="2:42">
      <c r="C67" s="2" t="s">
        <v>66</v>
      </c>
      <c r="D67" s="2" t="s">
        <v>67</v>
      </c>
      <c r="E67" s="11" t="s">
        <v>68</v>
      </c>
      <c r="F67" s="67" t="s">
        <v>69</v>
      </c>
      <c r="G67" s="16" t="s">
        <v>70</v>
      </c>
      <c r="H67" s="16" t="s">
        <v>71</v>
      </c>
      <c r="I67" s="16" t="s">
        <v>72</v>
      </c>
      <c r="J67" s="16" t="s">
        <v>73</v>
      </c>
      <c r="K67" s="67" t="s">
        <v>69</v>
      </c>
      <c r="L67" s="16" t="s">
        <v>70</v>
      </c>
      <c r="M67" s="16" t="s">
        <v>71</v>
      </c>
      <c r="N67" s="16" t="s">
        <v>72</v>
      </c>
      <c r="O67" s="65" t="s">
        <v>73</v>
      </c>
      <c r="P67" s="67" t="s">
        <v>69</v>
      </c>
      <c r="Q67" s="16" t="s">
        <v>70</v>
      </c>
      <c r="R67" s="16" t="s">
        <v>71</v>
      </c>
      <c r="S67" s="16" t="s">
        <v>72</v>
      </c>
      <c r="T67" s="65" t="s">
        <v>73</v>
      </c>
      <c r="U67" s="67" t="s">
        <v>69</v>
      </c>
      <c r="V67" s="16" t="s">
        <v>70</v>
      </c>
      <c r="W67" s="16" t="s">
        <v>71</v>
      </c>
      <c r="X67" s="16" t="s">
        <v>72</v>
      </c>
      <c r="Y67" s="65" t="s">
        <v>73</v>
      </c>
      <c r="Z67" s="67" t="s">
        <v>69</v>
      </c>
      <c r="AA67" s="16" t="s">
        <v>70</v>
      </c>
      <c r="AB67" s="16" t="s">
        <v>71</v>
      </c>
      <c r="AC67" s="16" t="s">
        <v>72</v>
      </c>
      <c r="AD67" s="65" t="s">
        <v>73</v>
      </c>
      <c r="AE67" s="67" t="s">
        <v>69</v>
      </c>
      <c r="AF67" s="16" t="s">
        <v>70</v>
      </c>
      <c r="AG67" s="16" t="s">
        <v>71</v>
      </c>
      <c r="AH67" s="16" t="s">
        <v>72</v>
      </c>
      <c r="AI67" s="65" t="s">
        <v>73</v>
      </c>
      <c r="AJ67" s="67" t="s">
        <v>69</v>
      </c>
      <c r="AK67" s="16" t="s">
        <v>70</v>
      </c>
      <c r="AL67" s="16" t="s">
        <v>71</v>
      </c>
      <c r="AM67" s="16" t="s">
        <v>72</v>
      </c>
      <c r="AN67" s="65" t="s">
        <v>73</v>
      </c>
      <c r="AP67" s="68" t="s">
        <v>74</v>
      </c>
    </row>
    <row r="68" spans="2:42">
      <c r="B68" s="2">
        <v>2002</v>
      </c>
      <c r="C68" s="2">
        <f t="shared" ref="C68:C82" ca="1" si="8">COUNTIF($C$33:$C$39,B68)</f>
        <v>0</v>
      </c>
      <c r="D68" s="54">
        <f t="shared" ref="D68:D82" ca="1" si="9">MIN(1,SUMIF($C$33:$C$39,B68,$G$33:$G$39))</f>
        <v>0</v>
      </c>
      <c r="E68" s="20" t="str">
        <f t="shared" ref="E68:E82" ca="1" si="10">IF(C68=0,"",D68/C68)</f>
        <v/>
      </c>
      <c r="F68" s="69" t="e">
        <f ca="1">IF($B68=G$65,$E68,0)</f>
        <v>#NAME?</v>
      </c>
      <c r="G68" s="70">
        <v>0</v>
      </c>
      <c r="H68" s="70">
        <v>0</v>
      </c>
      <c r="I68" s="71" t="e">
        <f t="shared" ref="I68:I82" ca="1" si="11">SUM(F68:H68)</f>
        <v>#NAME?</v>
      </c>
      <c r="J68" s="70" t="e">
        <f t="shared" ref="J68:J82" ca="1" si="12">IF(F68=0,"",G$66/SUMIF($C$33:$C$39,"&lt;="&amp;$B68,$D$33:$D$39))</f>
        <v>#NAME?</v>
      </c>
      <c r="K68" s="69" t="e">
        <f ca="1">IF($B68=L$65,$E68,0)</f>
        <v>#NAME?</v>
      </c>
      <c r="L68" s="70">
        <v>0</v>
      </c>
      <c r="M68" s="70">
        <v>0</v>
      </c>
      <c r="N68" s="70" t="e">
        <f t="shared" ref="N68:N82" ca="1" si="13">SUM(K68:M68)</f>
        <v>#NAME?</v>
      </c>
      <c r="O68" s="72" t="e">
        <f t="shared" ref="O68:O82" ca="1" si="14">IF(K68=0,"",L$66/SUMIF($C$33:$C$39,"&lt;="&amp;$B68,$D$33:$D$39))</f>
        <v>#NAME?</v>
      </c>
      <c r="P68" s="69" t="e">
        <f ca="1">IF($B68=Q$65,$E68,0)</f>
        <v>#NAME?</v>
      </c>
      <c r="Q68" s="70">
        <v>0</v>
      </c>
      <c r="R68" s="70">
        <v>0</v>
      </c>
      <c r="S68" s="70" t="e">
        <f t="shared" ref="S68:S82" ca="1" si="15">SUM(P68:R68)</f>
        <v>#NAME?</v>
      </c>
      <c r="T68" s="72" t="e">
        <f t="shared" ref="T68:T82" ca="1" si="16">IF(P68=0,"",Q$66/SUMIF($C$33:$C$39,"&lt;="&amp;$B68,$D$33:$D$39))</f>
        <v>#NAME?</v>
      </c>
      <c r="U68" s="69" t="e">
        <f ca="1">IF($B68=V$65,$E68,0)</f>
        <v>#NAME?</v>
      </c>
      <c r="V68" s="70">
        <v>0</v>
      </c>
      <c r="W68" s="70">
        <v>0</v>
      </c>
      <c r="X68" s="70" t="e">
        <f t="shared" ref="X68:X82" ca="1" si="17">SUM(U68:W68)</f>
        <v>#NAME?</v>
      </c>
      <c r="Y68" s="72" t="e">
        <f t="shared" ref="Y68:Y82" ca="1" si="18">IF(U68=0,"",V$66/SUMIF($C$33:$C$39,"&lt;="&amp;$B68,$D$33:$D$39))</f>
        <v>#NAME?</v>
      </c>
      <c r="Z68" s="69" t="e">
        <f ca="1">IF($B68=AA$65,$E68,0)</f>
        <v>#NAME?</v>
      </c>
      <c r="AA68" s="70">
        <v>0</v>
      </c>
      <c r="AB68" s="70">
        <v>0</v>
      </c>
      <c r="AC68" s="70" t="e">
        <f t="shared" ref="AC68:AC82" ca="1" si="19">SUM(Z68:AB68)</f>
        <v>#NAME?</v>
      </c>
      <c r="AD68" s="72" t="e">
        <f t="shared" ref="AD68:AD82" ca="1" si="20">IF(Z68=0,"",AA$66/SUMIF($C$33:$C$39,"&lt;="&amp;$B68,$D$33:$D$39))</f>
        <v>#NAME?</v>
      </c>
      <c r="AE68" s="69" t="e">
        <f ca="1">IF($B68=AF$65,$E68,0)</f>
        <v>#NAME?</v>
      </c>
      <c r="AF68" s="70">
        <v>0</v>
      </c>
      <c r="AG68" s="70">
        <v>0</v>
      </c>
      <c r="AH68" s="70" t="e">
        <f t="shared" ref="AH68:AH82" ca="1" si="21">SUM(AE68:AG68)</f>
        <v>#NAME?</v>
      </c>
      <c r="AI68" s="72" t="e">
        <f t="shared" ref="AI68:AI82" ca="1" si="22">IF(AE68=0,"",AF$66/SUMIF($C$33:$C$39,"&lt;="&amp;$B68,$D$33:$D$39))</f>
        <v>#NAME?</v>
      </c>
      <c r="AJ68" s="69" t="e">
        <f ca="1">IF($B68=AK$65,$E68,0)</f>
        <v>#NAME?</v>
      </c>
      <c r="AK68" s="70">
        <v>0</v>
      </c>
      <c r="AL68" s="70">
        <v>0</v>
      </c>
      <c r="AM68" s="70" t="e">
        <f t="shared" ref="AM68:AM82" ca="1" si="23">SUM(AJ68:AL68)</f>
        <v>#NAME?</v>
      </c>
      <c r="AN68" s="72" t="e">
        <f t="shared" ref="AN68:AN82" ca="1" si="24">IF(AJ68=0,"",AK$66/SUMIF($C$33:$C$39,"&lt;="&amp;$B68,$D$33:$D$39))</f>
        <v>#NAME?</v>
      </c>
      <c r="AP68" s="73" t="e">
        <f t="shared" ref="AP68:AP82" ca="1" si="25">SUM(I68,N68,S68,X68,AC68,AH68,AM68)</f>
        <v>#NAME?</v>
      </c>
    </row>
    <row r="69" spans="2:42">
      <c r="B69" s="2">
        <v>2003</v>
      </c>
      <c r="C69" s="2">
        <f t="shared" ca="1" si="8"/>
        <v>0</v>
      </c>
      <c r="D69" s="74">
        <f t="shared" ca="1" si="9"/>
        <v>0</v>
      </c>
      <c r="E69" s="70" t="str">
        <f t="shared" ca="1" si="10"/>
        <v/>
      </c>
      <c r="F69" s="69" t="e">
        <f t="shared" ref="F69:F82" ca="1" si="26">IF($B69=G$65,$E69,I68)</f>
        <v>#NAME?</v>
      </c>
      <c r="G69" s="70">
        <f t="shared" ref="G69:G82" ca="1" si="27">-IF($C69&gt;0,I68*$D69,0)</f>
        <v>0</v>
      </c>
      <c r="H69" s="70" t="e">
        <f t="shared" ref="H69:H82" ca="1" si="28">IF(I68=0,0,$C$25*(J68-(I68)))</f>
        <v>#NAME?</v>
      </c>
      <c r="I69" s="71" t="e">
        <f t="shared" ca="1" si="11"/>
        <v>#NAME?</v>
      </c>
      <c r="J69" s="70" t="e">
        <f t="shared" ca="1" si="12"/>
        <v>#NAME?</v>
      </c>
      <c r="K69" s="69" t="e">
        <f t="shared" ref="K69:K82" ca="1" si="29">IF($B69=L$65,$E69,N68)</f>
        <v>#NAME?</v>
      </c>
      <c r="L69" s="70">
        <f t="shared" ref="L69:L82" ca="1" si="30">-IF($C69&gt;0,N68*$D69,0)</f>
        <v>0</v>
      </c>
      <c r="M69" s="70" t="e">
        <f t="shared" ref="M69:M82" ca="1" si="31">IF(N68=0,0,$C$25*(O68-(N68)))</f>
        <v>#NAME?</v>
      </c>
      <c r="N69" s="70" t="e">
        <f t="shared" ca="1" si="13"/>
        <v>#NAME?</v>
      </c>
      <c r="O69" s="72" t="e">
        <f t="shared" ca="1" si="14"/>
        <v>#NAME?</v>
      </c>
      <c r="P69" s="69" t="e">
        <f t="shared" ref="P69:P82" ca="1" si="32">IF($B69=Q$65,$E69,S68)</f>
        <v>#NAME?</v>
      </c>
      <c r="Q69" s="70">
        <f t="shared" ref="Q69:Q82" ca="1" si="33">-IF($C69&gt;0,S68*$D69,0)</f>
        <v>0</v>
      </c>
      <c r="R69" s="70" t="e">
        <f t="shared" ref="R69:R82" ca="1" si="34">IF(S68=0,0,$C$25*(T68-(S68)))</f>
        <v>#NAME?</v>
      </c>
      <c r="S69" s="70" t="e">
        <f t="shared" ca="1" si="15"/>
        <v>#NAME?</v>
      </c>
      <c r="T69" s="72" t="e">
        <f t="shared" ca="1" si="16"/>
        <v>#NAME?</v>
      </c>
      <c r="U69" s="69" t="e">
        <f t="shared" ref="U69:U82" ca="1" si="35">IF($B69=V$65,$E69,X68)</f>
        <v>#NAME?</v>
      </c>
      <c r="V69" s="70">
        <f t="shared" ref="V69:V82" ca="1" si="36">-IF($C69&gt;0,X68*$D69,0)</f>
        <v>0</v>
      </c>
      <c r="W69" s="70" t="e">
        <f t="shared" ref="W69:W82" ca="1" si="37">IF(X68=0,0,$C$25*(Y68-(X68)))</f>
        <v>#NAME?</v>
      </c>
      <c r="X69" s="70" t="e">
        <f t="shared" ca="1" si="17"/>
        <v>#NAME?</v>
      </c>
      <c r="Y69" s="72" t="e">
        <f t="shared" ca="1" si="18"/>
        <v>#NAME?</v>
      </c>
      <c r="Z69" s="69" t="e">
        <f t="shared" ref="Z69:Z82" ca="1" si="38">IF($B69=AA$65,$E69,AC68)</f>
        <v>#NAME?</v>
      </c>
      <c r="AA69" s="70">
        <f t="shared" ref="AA69:AA82" ca="1" si="39">-IF($C69&gt;0,AC68*$D69,0)</f>
        <v>0</v>
      </c>
      <c r="AB69" s="70" t="e">
        <f t="shared" ref="AB69:AB82" ca="1" si="40">IF(AC68=0,0,$C$25*(AD68-(AC68)))</f>
        <v>#NAME?</v>
      </c>
      <c r="AC69" s="70" t="e">
        <f t="shared" ca="1" si="19"/>
        <v>#NAME?</v>
      </c>
      <c r="AD69" s="72" t="e">
        <f t="shared" ca="1" si="20"/>
        <v>#NAME?</v>
      </c>
      <c r="AE69" s="69" t="e">
        <f t="shared" ref="AE69:AE82" ca="1" si="41">IF($B69=AF$65,$E69,AH68)</f>
        <v>#NAME?</v>
      </c>
      <c r="AF69" s="70">
        <f t="shared" ref="AF69:AF82" ca="1" si="42">-IF($C69&gt;0,AH68*$D69,0)</f>
        <v>0</v>
      </c>
      <c r="AG69" s="70" t="e">
        <f t="shared" ref="AG69:AG82" ca="1" si="43">IF(AH68=0,0,$C$25*(AI68-(AH68)))</f>
        <v>#NAME?</v>
      </c>
      <c r="AH69" s="70" t="e">
        <f t="shared" ca="1" si="21"/>
        <v>#NAME?</v>
      </c>
      <c r="AI69" s="72" t="e">
        <f t="shared" ca="1" si="22"/>
        <v>#NAME?</v>
      </c>
      <c r="AJ69" s="69" t="e">
        <f t="shared" ref="AJ69:AJ82" ca="1" si="44">IF($B69=AK$65,$E69,AM68)</f>
        <v>#NAME?</v>
      </c>
      <c r="AK69" s="70">
        <f t="shared" ref="AK69:AK82" ca="1" si="45">-IF($C69&gt;0,AM68*$D69,0)</f>
        <v>0</v>
      </c>
      <c r="AL69" s="70" t="e">
        <f t="shared" ref="AL69:AL82" ca="1" si="46">IF(AM68=0,0,$C$25*(AN68-(AM68)))</f>
        <v>#NAME?</v>
      </c>
      <c r="AM69" s="70" t="e">
        <f t="shared" ca="1" si="23"/>
        <v>#NAME?</v>
      </c>
      <c r="AN69" s="72" t="e">
        <f t="shared" ca="1" si="24"/>
        <v>#NAME?</v>
      </c>
      <c r="AP69" s="73" t="e">
        <f t="shared" ca="1" si="25"/>
        <v>#NAME?</v>
      </c>
    </row>
    <row r="70" spans="2:42">
      <c r="B70" s="2">
        <v>2004</v>
      </c>
      <c r="C70" s="2">
        <f t="shared" ca="1" si="8"/>
        <v>0</v>
      </c>
      <c r="D70" s="54">
        <f t="shared" ca="1" si="9"/>
        <v>0</v>
      </c>
      <c r="E70" s="20" t="str">
        <f t="shared" ca="1" si="10"/>
        <v/>
      </c>
      <c r="F70" s="69" t="e">
        <f t="shared" ca="1" si="26"/>
        <v>#NAME?</v>
      </c>
      <c r="G70" s="70">
        <f t="shared" ca="1" si="27"/>
        <v>0</v>
      </c>
      <c r="H70" s="70" t="e">
        <f t="shared" ca="1" si="28"/>
        <v>#NAME?</v>
      </c>
      <c r="I70" s="71" t="e">
        <f t="shared" ca="1" si="11"/>
        <v>#NAME?</v>
      </c>
      <c r="J70" s="70" t="e">
        <f t="shared" ca="1" si="12"/>
        <v>#NAME?</v>
      </c>
      <c r="K70" s="69" t="e">
        <f t="shared" ca="1" si="29"/>
        <v>#NAME?</v>
      </c>
      <c r="L70" s="70">
        <f t="shared" ca="1" si="30"/>
        <v>0</v>
      </c>
      <c r="M70" s="70" t="e">
        <f t="shared" ca="1" si="31"/>
        <v>#NAME?</v>
      </c>
      <c r="N70" s="70" t="e">
        <f t="shared" ca="1" si="13"/>
        <v>#NAME?</v>
      </c>
      <c r="O70" s="72" t="e">
        <f t="shared" ca="1" si="14"/>
        <v>#NAME?</v>
      </c>
      <c r="P70" s="69" t="e">
        <f t="shared" ca="1" si="32"/>
        <v>#NAME?</v>
      </c>
      <c r="Q70" s="70">
        <f t="shared" ca="1" si="33"/>
        <v>0</v>
      </c>
      <c r="R70" s="70" t="e">
        <f t="shared" ca="1" si="34"/>
        <v>#NAME?</v>
      </c>
      <c r="S70" s="70" t="e">
        <f t="shared" ca="1" si="15"/>
        <v>#NAME?</v>
      </c>
      <c r="T70" s="72" t="e">
        <f t="shared" ca="1" si="16"/>
        <v>#NAME?</v>
      </c>
      <c r="U70" s="69" t="e">
        <f t="shared" ca="1" si="35"/>
        <v>#NAME?</v>
      </c>
      <c r="V70" s="70">
        <f t="shared" ca="1" si="36"/>
        <v>0</v>
      </c>
      <c r="W70" s="70" t="e">
        <f t="shared" ca="1" si="37"/>
        <v>#NAME?</v>
      </c>
      <c r="X70" s="70" t="e">
        <f t="shared" ca="1" si="17"/>
        <v>#NAME?</v>
      </c>
      <c r="Y70" s="72" t="e">
        <f t="shared" ca="1" si="18"/>
        <v>#NAME?</v>
      </c>
      <c r="Z70" s="69" t="e">
        <f t="shared" ca="1" si="38"/>
        <v>#NAME?</v>
      </c>
      <c r="AA70" s="70">
        <f t="shared" ca="1" si="39"/>
        <v>0</v>
      </c>
      <c r="AB70" s="70" t="e">
        <f t="shared" ca="1" si="40"/>
        <v>#NAME?</v>
      </c>
      <c r="AC70" s="70" t="e">
        <f t="shared" ca="1" si="19"/>
        <v>#NAME?</v>
      </c>
      <c r="AD70" s="72" t="e">
        <f t="shared" ca="1" si="20"/>
        <v>#NAME?</v>
      </c>
      <c r="AE70" s="69" t="e">
        <f t="shared" ca="1" si="41"/>
        <v>#NAME?</v>
      </c>
      <c r="AF70" s="70">
        <f t="shared" ca="1" si="42"/>
        <v>0</v>
      </c>
      <c r="AG70" s="70" t="e">
        <f t="shared" ca="1" si="43"/>
        <v>#NAME?</v>
      </c>
      <c r="AH70" s="70" t="e">
        <f t="shared" ca="1" si="21"/>
        <v>#NAME?</v>
      </c>
      <c r="AI70" s="72" t="e">
        <f t="shared" ca="1" si="22"/>
        <v>#NAME?</v>
      </c>
      <c r="AJ70" s="69" t="e">
        <f t="shared" ca="1" si="44"/>
        <v>#NAME?</v>
      </c>
      <c r="AK70" s="70">
        <f t="shared" ca="1" si="45"/>
        <v>0</v>
      </c>
      <c r="AL70" s="70" t="e">
        <f t="shared" ca="1" si="46"/>
        <v>#NAME?</v>
      </c>
      <c r="AM70" s="70" t="e">
        <f t="shared" ca="1" si="23"/>
        <v>#NAME?</v>
      </c>
      <c r="AN70" s="72" t="e">
        <f t="shared" ca="1" si="24"/>
        <v>#NAME?</v>
      </c>
      <c r="AP70" s="73" t="e">
        <f t="shared" ca="1" si="25"/>
        <v>#NAME?</v>
      </c>
    </row>
    <row r="71" spans="2:42">
      <c r="B71" s="2">
        <v>2005</v>
      </c>
      <c r="C71" s="2">
        <f t="shared" ca="1" si="8"/>
        <v>0</v>
      </c>
      <c r="D71" s="54">
        <f t="shared" ca="1" si="9"/>
        <v>0</v>
      </c>
      <c r="E71" s="20" t="str">
        <f t="shared" ca="1" si="10"/>
        <v/>
      </c>
      <c r="F71" s="69" t="e">
        <f t="shared" ca="1" si="26"/>
        <v>#NAME?</v>
      </c>
      <c r="G71" s="70">
        <f t="shared" ca="1" si="27"/>
        <v>0</v>
      </c>
      <c r="H71" s="70" t="e">
        <f t="shared" ca="1" si="28"/>
        <v>#NAME?</v>
      </c>
      <c r="I71" s="71" t="e">
        <f t="shared" ca="1" si="11"/>
        <v>#NAME?</v>
      </c>
      <c r="J71" s="70" t="e">
        <f t="shared" ca="1" si="12"/>
        <v>#NAME?</v>
      </c>
      <c r="K71" s="69" t="e">
        <f t="shared" ca="1" si="29"/>
        <v>#NAME?</v>
      </c>
      <c r="L71" s="70">
        <f t="shared" ca="1" si="30"/>
        <v>0</v>
      </c>
      <c r="M71" s="70" t="e">
        <f t="shared" ca="1" si="31"/>
        <v>#NAME?</v>
      </c>
      <c r="N71" s="70" t="e">
        <f t="shared" ca="1" si="13"/>
        <v>#NAME?</v>
      </c>
      <c r="O71" s="72" t="e">
        <f t="shared" ca="1" si="14"/>
        <v>#NAME?</v>
      </c>
      <c r="P71" s="69" t="e">
        <f t="shared" ca="1" si="32"/>
        <v>#NAME?</v>
      </c>
      <c r="Q71" s="70">
        <f t="shared" ca="1" si="33"/>
        <v>0</v>
      </c>
      <c r="R71" s="70" t="e">
        <f t="shared" ca="1" si="34"/>
        <v>#NAME?</v>
      </c>
      <c r="S71" s="70" t="e">
        <f t="shared" ca="1" si="15"/>
        <v>#NAME?</v>
      </c>
      <c r="T71" s="72" t="e">
        <f t="shared" ca="1" si="16"/>
        <v>#NAME?</v>
      </c>
      <c r="U71" s="69" t="e">
        <f t="shared" ca="1" si="35"/>
        <v>#NAME?</v>
      </c>
      <c r="V71" s="70">
        <f t="shared" ca="1" si="36"/>
        <v>0</v>
      </c>
      <c r="W71" s="70" t="e">
        <f t="shared" ca="1" si="37"/>
        <v>#NAME?</v>
      </c>
      <c r="X71" s="70" t="e">
        <f t="shared" ca="1" si="17"/>
        <v>#NAME?</v>
      </c>
      <c r="Y71" s="72" t="e">
        <f t="shared" ca="1" si="18"/>
        <v>#NAME?</v>
      </c>
      <c r="Z71" s="69" t="e">
        <f t="shared" ca="1" si="38"/>
        <v>#NAME?</v>
      </c>
      <c r="AA71" s="70">
        <f t="shared" ca="1" si="39"/>
        <v>0</v>
      </c>
      <c r="AB71" s="70" t="e">
        <f t="shared" ca="1" si="40"/>
        <v>#NAME?</v>
      </c>
      <c r="AC71" s="70" t="e">
        <f t="shared" ca="1" si="19"/>
        <v>#NAME?</v>
      </c>
      <c r="AD71" s="72" t="e">
        <f t="shared" ca="1" si="20"/>
        <v>#NAME?</v>
      </c>
      <c r="AE71" s="69" t="e">
        <f t="shared" ca="1" si="41"/>
        <v>#NAME?</v>
      </c>
      <c r="AF71" s="70">
        <f t="shared" ca="1" si="42"/>
        <v>0</v>
      </c>
      <c r="AG71" s="70" t="e">
        <f t="shared" ca="1" si="43"/>
        <v>#NAME?</v>
      </c>
      <c r="AH71" s="70" t="e">
        <f t="shared" ca="1" si="21"/>
        <v>#NAME?</v>
      </c>
      <c r="AI71" s="72" t="e">
        <f t="shared" ca="1" si="22"/>
        <v>#NAME?</v>
      </c>
      <c r="AJ71" s="69" t="e">
        <f t="shared" ca="1" si="44"/>
        <v>#NAME?</v>
      </c>
      <c r="AK71" s="70">
        <f t="shared" ca="1" si="45"/>
        <v>0</v>
      </c>
      <c r="AL71" s="70" t="e">
        <f t="shared" ca="1" si="46"/>
        <v>#NAME?</v>
      </c>
      <c r="AM71" s="70" t="e">
        <f t="shared" ca="1" si="23"/>
        <v>#NAME?</v>
      </c>
      <c r="AN71" s="72" t="e">
        <f t="shared" ca="1" si="24"/>
        <v>#NAME?</v>
      </c>
      <c r="AP71" s="73" t="e">
        <f t="shared" ca="1" si="25"/>
        <v>#NAME?</v>
      </c>
    </row>
    <row r="72" spans="2:42">
      <c r="B72" s="2">
        <v>2006</v>
      </c>
      <c r="C72" s="2">
        <f t="shared" ca="1" si="8"/>
        <v>0</v>
      </c>
      <c r="D72" s="54">
        <f t="shared" ca="1" si="9"/>
        <v>0</v>
      </c>
      <c r="E72" s="20" t="str">
        <f t="shared" ca="1" si="10"/>
        <v/>
      </c>
      <c r="F72" s="69" t="e">
        <f t="shared" ca="1" si="26"/>
        <v>#NAME?</v>
      </c>
      <c r="G72" s="70">
        <f t="shared" ca="1" si="27"/>
        <v>0</v>
      </c>
      <c r="H72" s="70" t="e">
        <f t="shared" ca="1" si="28"/>
        <v>#NAME?</v>
      </c>
      <c r="I72" s="71" t="e">
        <f t="shared" ca="1" si="11"/>
        <v>#NAME?</v>
      </c>
      <c r="J72" s="70" t="e">
        <f t="shared" ca="1" si="12"/>
        <v>#NAME?</v>
      </c>
      <c r="K72" s="69" t="e">
        <f t="shared" ca="1" si="29"/>
        <v>#NAME?</v>
      </c>
      <c r="L72" s="70">
        <f t="shared" ca="1" si="30"/>
        <v>0</v>
      </c>
      <c r="M72" s="70" t="e">
        <f t="shared" ca="1" si="31"/>
        <v>#NAME?</v>
      </c>
      <c r="N72" s="70" t="e">
        <f t="shared" ca="1" si="13"/>
        <v>#NAME?</v>
      </c>
      <c r="O72" s="72" t="e">
        <f t="shared" ca="1" si="14"/>
        <v>#NAME?</v>
      </c>
      <c r="P72" s="69" t="e">
        <f t="shared" ca="1" si="32"/>
        <v>#NAME?</v>
      </c>
      <c r="Q72" s="70">
        <f t="shared" ca="1" si="33"/>
        <v>0</v>
      </c>
      <c r="R72" s="70" t="e">
        <f t="shared" ca="1" si="34"/>
        <v>#NAME?</v>
      </c>
      <c r="S72" s="70" t="e">
        <f t="shared" ca="1" si="15"/>
        <v>#NAME?</v>
      </c>
      <c r="T72" s="72" t="e">
        <f t="shared" ca="1" si="16"/>
        <v>#NAME?</v>
      </c>
      <c r="U72" s="69" t="e">
        <f t="shared" ca="1" si="35"/>
        <v>#NAME?</v>
      </c>
      <c r="V72" s="70">
        <f t="shared" ca="1" si="36"/>
        <v>0</v>
      </c>
      <c r="W72" s="70" t="e">
        <f t="shared" ca="1" si="37"/>
        <v>#NAME?</v>
      </c>
      <c r="X72" s="70" t="e">
        <f t="shared" ca="1" si="17"/>
        <v>#NAME?</v>
      </c>
      <c r="Y72" s="72" t="e">
        <f t="shared" ca="1" si="18"/>
        <v>#NAME?</v>
      </c>
      <c r="Z72" s="69" t="e">
        <f t="shared" ca="1" si="38"/>
        <v>#NAME?</v>
      </c>
      <c r="AA72" s="70">
        <f t="shared" ca="1" si="39"/>
        <v>0</v>
      </c>
      <c r="AB72" s="70" t="e">
        <f t="shared" ca="1" si="40"/>
        <v>#NAME?</v>
      </c>
      <c r="AC72" s="70" t="e">
        <f t="shared" ca="1" si="19"/>
        <v>#NAME?</v>
      </c>
      <c r="AD72" s="72" t="e">
        <f t="shared" ca="1" si="20"/>
        <v>#NAME?</v>
      </c>
      <c r="AE72" s="69" t="e">
        <f t="shared" ca="1" si="41"/>
        <v>#NAME?</v>
      </c>
      <c r="AF72" s="70">
        <f t="shared" ca="1" si="42"/>
        <v>0</v>
      </c>
      <c r="AG72" s="70" t="e">
        <f t="shared" ca="1" si="43"/>
        <v>#NAME?</v>
      </c>
      <c r="AH72" s="70" t="e">
        <f t="shared" ca="1" si="21"/>
        <v>#NAME?</v>
      </c>
      <c r="AI72" s="72" t="e">
        <f t="shared" ca="1" si="22"/>
        <v>#NAME?</v>
      </c>
      <c r="AJ72" s="69" t="e">
        <f t="shared" ca="1" si="44"/>
        <v>#NAME?</v>
      </c>
      <c r="AK72" s="70">
        <f t="shared" ca="1" si="45"/>
        <v>0</v>
      </c>
      <c r="AL72" s="70" t="e">
        <f t="shared" ca="1" si="46"/>
        <v>#NAME?</v>
      </c>
      <c r="AM72" s="70" t="e">
        <f t="shared" ca="1" si="23"/>
        <v>#NAME?</v>
      </c>
      <c r="AN72" s="72" t="e">
        <f t="shared" ca="1" si="24"/>
        <v>#NAME?</v>
      </c>
      <c r="AP72" s="73" t="e">
        <f t="shared" ca="1" si="25"/>
        <v>#NAME?</v>
      </c>
    </row>
    <row r="73" spans="2:42">
      <c r="B73" s="2">
        <v>2007</v>
      </c>
      <c r="C73" s="2">
        <f t="shared" ca="1" si="8"/>
        <v>0</v>
      </c>
      <c r="D73" s="54">
        <f t="shared" ca="1" si="9"/>
        <v>0</v>
      </c>
      <c r="E73" s="20" t="str">
        <f t="shared" ca="1" si="10"/>
        <v/>
      </c>
      <c r="F73" s="69" t="e">
        <f t="shared" ca="1" si="26"/>
        <v>#NAME?</v>
      </c>
      <c r="G73" s="70">
        <f t="shared" ca="1" si="27"/>
        <v>0</v>
      </c>
      <c r="H73" s="70" t="e">
        <f t="shared" ca="1" si="28"/>
        <v>#NAME?</v>
      </c>
      <c r="I73" s="71" t="e">
        <f t="shared" ca="1" si="11"/>
        <v>#NAME?</v>
      </c>
      <c r="J73" s="70" t="e">
        <f t="shared" ca="1" si="12"/>
        <v>#NAME?</v>
      </c>
      <c r="K73" s="69" t="e">
        <f t="shared" ca="1" si="29"/>
        <v>#NAME?</v>
      </c>
      <c r="L73" s="70">
        <f t="shared" ca="1" si="30"/>
        <v>0</v>
      </c>
      <c r="M73" s="70" t="e">
        <f t="shared" ca="1" si="31"/>
        <v>#NAME?</v>
      </c>
      <c r="N73" s="70" t="e">
        <f t="shared" ca="1" si="13"/>
        <v>#NAME?</v>
      </c>
      <c r="O73" s="72" t="e">
        <f t="shared" ca="1" si="14"/>
        <v>#NAME?</v>
      </c>
      <c r="P73" s="69" t="e">
        <f t="shared" ca="1" si="32"/>
        <v>#NAME?</v>
      </c>
      <c r="Q73" s="70">
        <f t="shared" ca="1" si="33"/>
        <v>0</v>
      </c>
      <c r="R73" s="70" t="e">
        <f t="shared" ca="1" si="34"/>
        <v>#NAME?</v>
      </c>
      <c r="S73" s="70" t="e">
        <f t="shared" ca="1" si="15"/>
        <v>#NAME?</v>
      </c>
      <c r="T73" s="72" t="e">
        <f t="shared" ca="1" si="16"/>
        <v>#NAME?</v>
      </c>
      <c r="U73" s="69" t="e">
        <f t="shared" ca="1" si="35"/>
        <v>#NAME?</v>
      </c>
      <c r="V73" s="70">
        <f t="shared" ca="1" si="36"/>
        <v>0</v>
      </c>
      <c r="W73" s="70" t="e">
        <f t="shared" ca="1" si="37"/>
        <v>#NAME?</v>
      </c>
      <c r="X73" s="70" t="e">
        <f t="shared" ca="1" si="17"/>
        <v>#NAME?</v>
      </c>
      <c r="Y73" s="72" t="e">
        <f t="shared" ca="1" si="18"/>
        <v>#NAME?</v>
      </c>
      <c r="Z73" s="69" t="e">
        <f t="shared" ca="1" si="38"/>
        <v>#NAME?</v>
      </c>
      <c r="AA73" s="70">
        <f t="shared" ca="1" si="39"/>
        <v>0</v>
      </c>
      <c r="AB73" s="70" t="e">
        <f t="shared" ca="1" si="40"/>
        <v>#NAME?</v>
      </c>
      <c r="AC73" s="70" t="e">
        <f t="shared" ca="1" si="19"/>
        <v>#NAME?</v>
      </c>
      <c r="AD73" s="72" t="e">
        <f t="shared" ca="1" si="20"/>
        <v>#NAME?</v>
      </c>
      <c r="AE73" s="69" t="e">
        <f t="shared" ca="1" si="41"/>
        <v>#NAME?</v>
      </c>
      <c r="AF73" s="70">
        <f t="shared" ca="1" si="42"/>
        <v>0</v>
      </c>
      <c r="AG73" s="70" t="e">
        <f t="shared" ca="1" si="43"/>
        <v>#NAME?</v>
      </c>
      <c r="AH73" s="70" t="e">
        <f t="shared" ca="1" si="21"/>
        <v>#NAME?</v>
      </c>
      <c r="AI73" s="72" t="e">
        <f t="shared" ca="1" si="22"/>
        <v>#NAME?</v>
      </c>
      <c r="AJ73" s="69" t="e">
        <f t="shared" ca="1" si="44"/>
        <v>#NAME?</v>
      </c>
      <c r="AK73" s="70">
        <f t="shared" ca="1" si="45"/>
        <v>0</v>
      </c>
      <c r="AL73" s="70" t="e">
        <f t="shared" ca="1" si="46"/>
        <v>#NAME?</v>
      </c>
      <c r="AM73" s="70" t="e">
        <f t="shared" ca="1" si="23"/>
        <v>#NAME?</v>
      </c>
      <c r="AN73" s="72" t="e">
        <f t="shared" ca="1" si="24"/>
        <v>#NAME?</v>
      </c>
      <c r="AP73" s="73" t="e">
        <f t="shared" ca="1" si="25"/>
        <v>#NAME?</v>
      </c>
    </row>
    <row r="74" spans="2:42">
      <c r="B74" s="2">
        <v>2008</v>
      </c>
      <c r="C74" s="2">
        <f t="shared" ca="1" si="8"/>
        <v>0</v>
      </c>
      <c r="D74" s="54">
        <f t="shared" ca="1" si="9"/>
        <v>0</v>
      </c>
      <c r="E74" s="20" t="str">
        <f t="shared" ca="1" si="10"/>
        <v/>
      </c>
      <c r="F74" s="69" t="e">
        <f t="shared" ca="1" si="26"/>
        <v>#NAME?</v>
      </c>
      <c r="G74" s="70">
        <f t="shared" ca="1" si="27"/>
        <v>0</v>
      </c>
      <c r="H74" s="70" t="e">
        <f t="shared" ca="1" si="28"/>
        <v>#NAME?</v>
      </c>
      <c r="I74" s="71" t="e">
        <f t="shared" ca="1" si="11"/>
        <v>#NAME?</v>
      </c>
      <c r="J74" s="70" t="e">
        <f t="shared" ca="1" si="12"/>
        <v>#NAME?</v>
      </c>
      <c r="K74" s="69" t="e">
        <f t="shared" ca="1" si="29"/>
        <v>#NAME?</v>
      </c>
      <c r="L74" s="70">
        <f t="shared" ca="1" si="30"/>
        <v>0</v>
      </c>
      <c r="M74" s="70" t="e">
        <f t="shared" ca="1" si="31"/>
        <v>#NAME?</v>
      </c>
      <c r="N74" s="70" t="e">
        <f t="shared" ca="1" si="13"/>
        <v>#NAME?</v>
      </c>
      <c r="O74" s="72" t="e">
        <f t="shared" ca="1" si="14"/>
        <v>#NAME?</v>
      </c>
      <c r="P74" s="69" t="e">
        <f t="shared" ca="1" si="32"/>
        <v>#NAME?</v>
      </c>
      <c r="Q74" s="70">
        <f t="shared" ca="1" si="33"/>
        <v>0</v>
      </c>
      <c r="R74" s="70" t="e">
        <f t="shared" ca="1" si="34"/>
        <v>#NAME?</v>
      </c>
      <c r="S74" s="70" t="e">
        <f t="shared" ca="1" si="15"/>
        <v>#NAME?</v>
      </c>
      <c r="T74" s="72" t="e">
        <f t="shared" ca="1" si="16"/>
        <v>#NAME?</v>
      </c>
      <c r="U74" s="69" t="e">
        <f t="shared" ca="1" si="35"/>
        <v>#NAME?</v>
      </c>
      <c r="V74" s="70">
        <f t="shared" ca="1" si="36"/>
        <v>0</v>
      </c>
      <c r="W74" s="70" t="e">
        <f t="shared" ca="1" si="37"/>
        <v>#NAME?</v>
      </c>
      <c r="X74" s="70" t="e">
        <f t="shared" ca="1" si="17"/>
        <v>#NAME?</v>
      </c>
      <c r="Y74" s="72" t="e">
        <f t="shared" ca="1" si="18"/>
        <v>#NAME?</v>
      </c>
      <c r="Z74" s="69" t="e">
        <f t="shared" ca="1" si="38"/>
        <v>#NAME?</v>
      </c>
      <c r="AA74" s="70">
        <f t="shared" ca="1" si="39"/>
        <v>0</v>
      </c>
      <c r="AB74" s="70" t="e">
        <f t="shared" ca="1" si="40"/>
        <v>#NAME?</v>
      </c>
      <c r="AC74" s="70" t="e">
        <f t="shared" ca="1" si="19"/>
        <v>#NAME?</v>
      </c>
      <c r="AD74" s="72" t="e">
        <f t="shared" ca="1" si="20"/>
        <v>#NAME?</v>
      </c>
      <c r="AE74" s="69" t="e">
        <f t="shared" ca="1" si="41"/>
        <v>#NAME?</v>
      </c>
      <c r="AF74" s="70">
        <f t="shared" ca="1" si="42"/>
        <v>0</v>
      </c>
      <c r="AG74" s="70" t="e">
        <f t="shared" ca="1" si="43"/>
        <v>#NAME?</v>
      </c>
      <c r="AH74" s="70" t="e">
        <f t="shared" ca="1" si="21"/>
        <v>#NAME?</v>
      </c>
      <c r="AI74" s="72" t="e">
        <f t="shared" ca="1" si="22"/>
        <v>#NAME?</v>
      </c>
      <c r="AJ74" s="69" t="e">
        <f t="shared" ca="1" si="44"/>
        <v>#NAME?</v>
      </c>
      <c r="AK74" s="70">
        <f t="shared" ca="1" si="45"/>
        <v>0</v>
      </c>
      <c r="AL74" s="70" t="e">
        <f t="shared" ca="1" si="46"/>
        <v>#NAME?</v>
      </c>
      <c r="AM74" s="70" t="e">
        <f t="shared" ca="1" si="23"/>
        <v>#NAME?</v>
      </c>
      <c r="AN74" s="72" t="e">
        <f t="shared" ca="1" si="24"/>
        <v>#NAME?</v>
      </c>
      <c r="AP74" s="73" t="e">
        <f t="shared" ca="1" si="25"/>
        <v>#NAME?</v>
      </c>
    </row>
    <row r="75" spans="2:42">
      <c r="B75" s="2">
        <v>2009</v>
      </c>
      <c r="C75" s="2">
        <f t="shared" ca="1" si="8"/>
        <v>0</v>
      </c>
      <c r="D75" s="54">
        <f t="shared" ca="1" si="9"/>
        <v>0</v>
      </c>
      <c r="E75" s="20" t="str">
        <f t="shared" ca="1" si="10"/>
        <v/>
      </c>
      <c r="F75" s="69" t="e">
        <f t="shared" ca="1" si="26"/>
        <v>#NAME?</v>
      </c>
      <c r="G75" s="70">
        <f t="shared" ca="1" si="27"/>
        <v>0</v>
      </c>
      <c r="H75" s="70" t="e">
        <f t="shared" ca="1" si="28"/>
        <v>#NAME?</v>
      </c>
      <c r="I75" s="71" t="e">
        <f t="shared" ca="1" si="11"/>
        <v>#NAME?</v>
      </c>
      <c r="J75" s="70" t="e">
        <f t="shared" ca="1" si="12"/>
        <v>#NAME?</v>
      </c>
      <c r="K75" s="69" t="e">
        <f t="shared" ca="1" si="29"/>
        <v>#NAME?</v>
      </c>
      <c r="L75" s="70">
        <f t="shared" ca="1" si="30"/>
        <v>0</v>
      </c>
      <c r="M75" s="70" t="e">
        <f t="shared" ca="1" si="31"/>
        <v>#NAME?</v>
      </c>
      <c r="N75" s="70" t="e">
        <f t="shared" ca="1" si="13"/>
        <v>#NAME?</v>
      </c>
      <c r="O75" s="72" t="e">
        <f t="shared" ca="1" si="14"/>
        <v>#NAME?</v>
      </c>
      <c r="P75" s="69" t="e">
        <f t="shared" ca="1" si="32"/>
        <v>#NAME?</v>
      </c>
      <c r="Q75" s="70">
        <f t="shared" ca="1" si="33"/>
        <v>0</v>
      </c>
      <c r="R75" s="70" t="e">
        <f t="shared" ca="1" si="34"/>
        <v>#NAME?</v>
      </c>
      <c r="S75" s="70" t="e">
        <f t="shared" ca="1" si="15"/>
        <v>#NAME?</v>
      </c>
      <c r="T75" s="72" t="e">
        <f t="shared" ca="1" si="16"/>
        <v>#NAME?</v>
      </c>
      <c r="U75" s="69" t="e">
        <f t="shared" ca="1" si="35"/>
        <v>#NAME?</v>
      </c>
      <c r="V75" s="70">
        <f t="shared" ca="1" si="36"/>
        <v>0</v>
      </c>
      <c r="W75" s="70" t="e">
        <f t="shared" ca="1" si="37"/>
        <v>#NAME?</v>
      </c>
      <c r="X75" s="70" t="e">
        <f t="shared" ca="1" si="17"/>
        <v>#NAME?</v>
      </c>
      <c r="Y75" s="72" t="e">
        <f t="shared" ca="1" si="18"/>
        <v>#NAME?</v>
      </c>
      <c r="Z75" s="69" t="e">
        <f t="shared" ca="1" si="38"/>
        <v>#NAME?</v>
      </c>
      <c r="AA75" s="70">
        <f t="shared" ca="1" si="39"/>
        <v>0</v>
      </c>
      <c r="AB75" s="70" t="e">
        <f t="shared" ca="1" si="40"/>
        <v>#NAME?</v>
      </c>
      <c r="AC75" s="70" t="e">
        <f t="shared" ca="1" si="19"/>
        <v>#NAME?</v>
      </c>
      <c r="AD75" s="72" t="e">
        <f t="shared" ca="1" si="20"/>
        <v>#NAME?</v>
      </c>
      <c r="AE75" s="69" t="e">
        <f t="shared" ca="1" si="41"/>
        <v>#NAME?</v>
      </c>
      <c r="AF75" s="70">
        <f t="shared" ca="1" si="42"/>
        <v>0</v>
      </c>
      <c r="AG75" s="70" t="e">
        <f t="shared" ca="1" si="43"/>
        <v>#NAME?</v>
      </c>
      <c r="AH75" s="70" t="e">
        <f t="shared" ca="1" si="21"/>
        <v>#NAME?</v>
      </c>
      <c r="AI75" s="72" t="e">
        <f t="shared" ca="1" si="22"/>
        <v>#NAME?</v>
      </c>
      <c r="AJ75" s="69" t="e">
        <f t="shared" ca="1" si="44"/>
        <v>#NAME?</v>
      </c>
      <c r="AK75" s="70">
        <f t="shared" ca="1" si="45"/>
        <v>0</v>
      </c>
      <c r="AL75" s="70" t="e">
        <f t="shared" ca="1" si="46"/>
        <v>#NAME?</v>
      </c>
      <c r="AM75" s="70" t="e">
        <f t="shared" ca="1" si="23"/>
        <v>#NAME?</v>
      </c>
      <c r="AN75" s="72" t="e">
        <f t="shared" ca="1" si="24"/>
        <v>#NAME?</v>
      </c>
      <c r="AP75" s="73" t="e">
        <f t="shared" ca="1" si="25"/>
        <v>#NAME?</v>
      </c>
    </row>
    <row r="76" spans="2:42">
      <c r="B76" s="2">
        <v>2010</v>
      </c>
      <c r="C76" s="2">
        <f t="shared" ca="1" si="8"/>
        <v>0</v>
      </c>
      <c r="D76" s="54">
        <f t="shared" ca="1" si="9"/>
        <v>0</v>
      </c>
      <c r="E76" s="20" t="str">
        <f t="shared" ca="1" si="10"/>
        <v/>
      </c>
      <c r="F76" s="69" t="e">
        <f t="shared" ca="1" si="26"/>
        <v>#NAME?</v>
      </c>
      <c r="G76" s="70">
        <f t="shared" ca="1" si="27"/>
        <v>0</v>
      </c>
      <c r="H76" s="70" t="e">
        <f t="shared" ca="1" si="28"/>
        <v>#NAME?</v>
      </c>
      <c r="I76" s="71" t="e">
        <f t="shared" ca="1" si="11"/>
        <v>#NAME?</v>
      </c>
      <c r="J76" s="70" t="e">
        <f t="shared" ca="1" si="12"/>
        <v>#NAME?</v>
      </c>
      <c r="K76" s="69" t="e">
        <f t="shared" ca="1" si="29"/>
        <v>#NAME?</v>
      </c>
      <c r="L76" s="70">
        <f t="shared" ca="1" si="30"/>
        <v>0</v>
      </c>
      <c r="M76" s="70" t="e">
        <f t="shared" ca="1" si="31"/>
        <v>#NAME?</v>
      </c>
      <c r="N76" s="70" t="e">
        <f t="shared" ca="1" si="13"/>
        <v>#NAME?</v>
      </c>
      <c r="O76" s="72" t="e">
        <f t="shared" ca="1" si="14"/>
        <v>#NAME?</v>
      </c>
      <c r="P76" s="69" t="e">
        <f t="shared" ca="1" si="32"/>
        <v>#NAME?</v>
      </c>
      <c r="Q76" s="70">
        <f t="shared" ca="1" si="33"/>
        <v>0</v>
      </c>
      <c r="R76" s="70" t="e">
        <f t="shared" ca="1" si="34"/>
        <v>#NAME?</v>
      </c>
      <c r="S76" s="70" t="e">
        <f t="shared" ca="1" si="15"/>
        <v>#NAME?</v>
      </c>
      <c r="T76" s="72" t="e">
        <f t="shared" ca="1" si="16"/>
        <v>#NAME?</v>
      </c>
      <c r="U76" s="69" t="e">
        <f t="shared" ca="1" si="35"/>
        <v>#NAME?</v>
      </c>
      <c r="V76" s="70">
        <f t="shared" ca="1" si="36"/>
        <v>0</v>
      </c>
      <c r="W76" s="70" t="e">
        <f t="shared" ca="1" si="37"/>
        <v>#NAME?</v>
      </c>
      <c r="X76" s="70" t="e">
        <f t="shared" ca="1" si="17"/>
        <v>#NAME?</v>
      </c>
      <c r="Y76" s="72" t="e">
        <f t="shared" ca="1" si="18"/>
        <v>#NAME?</v>
      </c>
      <c r="Z76" s="69" t="e">
        <f t="shared" ca="1" si="38"/>
        <v>#NAME?</v>
      </c>
      <c r="AA76" s="70">
        <f t="shared" ca="1" si="39"/>
        <v>0</v>
      </c>
      <c r="AB76" s="70" t="e">
        <f t="shared" ca="1" si="40"/>
        <v>#NAME?</v>
      </c>
      <c r="AC76" s="70" t="e">
        <f t="shared" ca="1" si="19"/>
        <v>#NAME?</v>
      </c>
      <c r="AD76" s="72" t="e">
        <f t="shared" ca="1" si="20"/>
        <v>#NAME?</v>
      </c>
      <c r="AE76" s="69" t="e">
        <f t="shared" ca="1" si="41"/>
        <v>#NAME?</v>
      </c>
      <c r="AF76" s="70">
        <f t="shared" ca="1" si="42"/>
        <v>0</v>
      </c>
      <c r="AG76" s="70" t="e">
        <f t="shared" ca="1" si="43"/>
        <v>#NAME?</v>
      </c>
      <c r="AH76" s="70" t="e">
        <f t="shared" ca="1" si="21"/>
        <v>#NAME?</v>
      </c>
      <c r="AI76" s="72" t="e">
        <f t="shared" ca="1" si="22"/>
        <v>#NAME?</v>
      </c>
      <c r="AJ76" s="69" t="e">
        <f t="shared" ca="1" si="44"/>
        <v>#NAME?</v>
      </c>
      <c r="AK76" s="70">
        <f t="shared" ca="1" si="45"/>
        <v>0</v>
      </c>
      <c r="AL76" s="70" t="e">
        <f t="shared" ca="1" si="46"/>
        <v>#NAME?</v>
      </c>
      <c r="AM76" s="70" t="e">
        <f t="shared" ca="1" si="23"/>
        <v>#NAME?</v>
      </c>
      <c r="AN76" s="72" t="e">
        <f t="shared" ca="1" si="24"/>
        <v>#NAME?</v>
      </c>
      <c r="AP76" s="73" t="e">
        <f t="shared" ca="1" si="25"/>
        <v>#NAME?</v>
      </c>
    </row>
    <row r="77" spans="2:42">
      <c r="B77" s="2">
        <v>2011</v>
      </c>
      <c r="C77" s="2">
        <f t="shared" ca="1" si="8"/>
        <v>0</v>
      </c>
      <c r="D77" s="54">
        <f t="shared" ca="1" si="9"/>
        <v>0</v>
      </c>
      <c r="E77" s="20" t="str">
        <f t="shared" ca="1" si="10"/>
        <v/>
      </c>
      <c r="F77" s="69" t="e">
        <f t="shared" ca="1" si="26"/>
        <v>#NAME?</v>
      </c>
      <c r="G77" s="70">
        <f t="shared" ca="1" si="27"/>
        <v>0</v>
      </c>
      <c r="H77" s="70" t="e">
        <f t="shared" ca="1" si="28"/>
        <v>#NAME?</v>
      </c>
      <c r="I77" s="71" t="e">
        <f t="shared" ca="1" si="11"/>
        <v>#NAME?</v>
      </c>
      <c r="J77" s="70" t="e">
        <f t="shared" ca="1" si="12"/>
        <v>#NAME?</v>
      </c>
      <c r="K77" s="69" t="e">
        <f t="shared" ca="1" si="29"/>
        <v>#NAME?</v>
      </c>
      <c r="L77" s="70">
        <f t="shared" ca="1" si="30"/>
        <v>0</v>
      </c>
      <c r="M77" s="70" t="e">
        <f t="shared" ca="1" si="31"/>
        <v>#NAME?</v>
      </c>
      <c r="N77" s="70" t="e">
        <f t="shared" ca="1" si="13"/>
        <v>#NAME?</v>
      </c>
      <c r="O77" s="72" t="e">
        <f t="shared" ca="1" si="14"/>
        <v>#NAME?</v>
      </c>
      <c r="P77" s="69" t="e">
        <f t="shared" ca="1" si="32"/>
        <v>#NAME?</v>
      </c>
      <c r="Q77" s="70">
        <f t="shared" ca="1" si="33"/>
        <v>0</v>
      </c>
      <c r="R77" s="70" t="e">
        <f t="shared" ca="1" si="34"/>
        <v>#NAME?</v>
      </c>
      <c r="S77" s="70" t="e">
        <f t="shared" ca="1" si="15"/>
        <v>#NAME?</v>
      </c>
      <c r="T77" s="72" t="e">
        <f t="shared" ca="1" si="16"/>
        <v>#NAME?</v>
      </c>
      <c r="U77" s="69" t="e">
        <f t="shared" ca="1" si="35"/>
        <v>#NAME?</v>
      </c>
      <c r="V77" s="70">
        <f t="shared" ca="1" si="36"/>
        <v>0</v>
      </c>
      <c r="W77" s="70" t="e">
        <f t="shared" ca="1" si="37"/>
        <v>#NAME?</v>
      </c>
      <c r="X77" s="70" t="e">
        <f t="shared" ca="1" si="17"/>
        <v>#NAME?</v>
      </c>
      <c r="Y77" s="72" t="e">
        <f t="shared" ca="1" si="18"/>
        <v>#NAME?</v>
      </c>
      <c r="Z77" s="69" t="e">
        <f t="shared" ca="1" si="38"/>
        <v>#NAME?</v>
      </c>
      <c r="AA77" s="70">
        <f t="shared" ca="1" si="39"/>
        <v>0</v>
      </c>
      <c r="AB77" s="70" t="e">
        <f t="shared" ca="1" si="40"/>
        <v>#NAME?</v>
      </c>
      <c r="AC77" s="70" t="e">
        <f t="shared" ca="1" si="19"/>
        <v>#NAME?</v>
      </c>
      <c r="AD77" s="72" t="e">
        <f t="shared" ca="1" si="20"/>
        <v>#NAME?</v>
      </c>
      <c r="AE77" s="69" t="e">
        <f t="shared" ca="1" si="41"/>
        <v>#NAME?</v>
      </c>
      <c r="AF77" s="70">
        <f t="shared" ca="1" si="42"/>
        <v>0</v>
      </c>
      <c r="AG77" s="70" t="e">
        <f t="shared" ca="1" si="43"/>
        <v>#NAME?</v>
      </c>
      <c r="AH77" s="70" t="e">
        <f t="shared" ca="1" si="21"/>
        <v>#NAME?</v>
      </c>
      <c r="AI77" s="72" t="e">
        <f t="shared" ca="1" si="22"/>
        <v>#NAME?</v>
      </c>
      <c r="AJ77" s="69" t="e">
        <f t="shared" ca="1" si="44"/>
        <v>#NAME?</v>
      </c>
      <c r="AK77" s="70">
        <f t="shared" ca="1" si="45"/>
        <v>0</v>
      </c>
      <c r="AL77" s="70" t="e">
        <f t="shared" ca="1" si="46"/>
        <v>#NAME?</v>
      </c>
      <c r="AM77" s="70" t="e">
        <f t="shared" ca="1" si="23"/>
        <v>#NAME?</v>
      </c>
      <c r="AN77" s="72" t="e">
        <f t="shared" ca="1" si="24"/>
        <v>#NAME?</v>
      </c>
      <c r="AP77" s="73" t="e">
        <f t="shared" ca="1" si="25"/>
        <v>#NAME?</v>
      </c>
    </row>
    <row r="78" spans="2:42">
      <c r="B78" s="2">
        <v>2012</v>
      </c>
      <c r="C78" s="2">
        <f t="shared" ca="1" si="8"/>
        <v>0</v>
      </c>
      <c r="D78" s="54">
        <f t="shared" ca="1" si="9"/>
        <v>0</v>
      </c>
      <c r="E78" s="20" t="str">
        <f t="shared" ca="1" si="10"/>
        <v/>
      </c>
      <c r="F78" s="69" t="e">
        <f t="shared" ca="1" si="26"/>
        <v>#NAME?</v>
      </c>
      <c r="G78" s="70">
        <f t="shared" ca="1" si="27"/>
        <v>0</v>
      </c>
      <c r="H78" s="70" t="e">
        <f t="shared" ca="1" si="28"/>
        <v>#NAME?</v>
      </c>
      <c r="I78" s="71" t="e">
        <f t="shared" ca="1" si="11"/>
        <v>#NAME?</v>
      </c>
      <c r="J78" s="70" t="e">
        <f t="shared" ca="1" si="12"/>
        <v>#NAME?</v>
      </c>
      <c r="K78" s="69" t="e">
        <f t="shared" ca="1" si="29"/>
        <v>#NAME?</v>
      </c>
      <c r="L78" s="70">
        <f t="shared" ca="1" si="30"/>
        <v>0</v>
      </c>
      <c r="M78" s="70" t="e">
        <f t="shared" ca="1" si="31"/>
        <v>#NAME?</v>
      </c>
      <c r="N78" s="70" t="e">
        <f t="shared" ca="1" si="13"/>
        <v>#NAME?</v>
      </c>
      <c r="O78" s="72" t="e">
        <f t="shared" ca="1" si="14"/>
        <v>#NAME?</v>
      </c>
      <c r="P78" s="69" t="e">
        <f t="shared" ca="1" si="32"/>
        <v>#NAME?</v>
      </c>
      <c r="Q78" s="70">
        <f t="shared" ca="1" si="33"/>
        <v>0</v>
      </c>
      <c r="R78" s="70" t="e">
        <f t="shared" ca="1" si="34"/>
        <v>#NAME?</v>
      </c>
      <c r="S78" s="70" t="e">
        <f t="shared" ca="1" si="15"/>
        <v>#NAME?</v>
      </c>
      <c r="T78" s="72" t="e">
        <f t="shared" ca="1" si="16"/>
        <v>#NAME?</v>
      </c>
      <c r="U78" s="69" t="e">
        <f t="shared" ca="1" si="35"/>
        <v>#NAME?</v>
      </c>
      <c r="V78" s="70">
        <f t="shared" ca="1" si="36"/>
        <v>0</v>
      </c>
      <c r="W78" s="70" t="e">
        <f t="shared" ca="1" si="37"/>
        <v>#NAME?</v>
      </c>
      <c r="X78" s="70" t="e">
        <f t="shared" ca="1" si="17"/>
        <v>#NAME?</v>
      </c>
      <c r="Y78" s="72" t="e">
        <f t="shared" ca="1" si="18"/>
        <v>#NAME?</v>
      </c>
      <c r="Z78" s="69" t="e">
        <f t="shared" ca="1" si="38"/>
        <v>#NAME?</v>
      </c>
      <c r="AA78" s="70">
        <f t="shared" ca="1" si="39"/>
        <v>0</v>
      </c>
      <c r="AB78" s="70" t="e">
        <f t="shared" ca="1" si="40"/>
        <v>#NAME?</v>
      </c>
      <c r="AC78" s="70" t="e">
        <f t="shared" ca="1" si="19"/>
        <v>#NAME?</v>
      </c>
      <c r="AD78" s="72" t="e">
        <f t="shared" ca="1" si="20"/>
        <v>#NAME?</v>
      </c>
      <c r="AE78" s="69" t="e">
        <f t="shared" ca="1" si="41"/>
        <v>#NAME?</v>
      </c>
      <c r="AF78" s="70">
        <f t="shared" ca="1" si="42"/>
        <v>0</v>
      </c>
      <c r="AG78" s="70" t="e">
        <f t="shared" ca="1" si="43"/>
        <v>#NAME?</v>
      </c>
      <c r="AH78" s="70" t="e">
        <f t="shared" ca="1" si="21"/>
        <v>#NAME?</v>
      </c>
      <c r="AI78" s="72" t="e">
        <f t="shared" ca="1" si="22"/>
        <v>#NAME?</v>
      </c>
      <c r="AJ78" s="69" t="e">
        <f t="shared" ca="1" si="44"/>
        <v>#NAME?</v>
      </c>
      <c r="AK78" s="70">
        <f t="shared" ca="1" si="45"/>
        <v>0</v>
      </c>
      <c r="AL78" s="70" t="e">
        <f t="shared" ca="1" si="46"/>
        <v>#NAME?</v>
      </c>
      <c r="AM78" s="70" t="e">
        <f t="shared" ca="1" si="23"/>
        <v>#NAME?</v>
      </c>
      <c r="AN78" s="72" t="e">
        <f t="shared" ca="1" si="24"/>
        <v>#NAME?</v>
      </c>
      <c r="AP78" s="73" t="e">
        <f t="shared" ca="1" si="25"/>
        <v>#NAME?</v>
      </c>
    </row>
    <row r="79" spans="2:42">
      <c r="B79" s="2">
        <v>2013</v>
      </c>
      <c r="C79" s="2">
        <f t="shared" ca="1" si="8"/>
        <v>0</v>
      </c>
      <c r="D79" s="54">
        <f t="shared" ca="1" si="9"/>
        <v>0</v>
      </c>
      <c r="E79" s="20" t="str">
        <f t="shared" ca="1" si="10"/>
        <v/>
      </c>
      <c r="F79" s="69" t="e">
        <f t="shared" ca="1" si="26"/>
        <v>#NAME?</v>
      </c>
      <c r="G79" s="70">
        <f t="shared" ca="1" si="27"/>
        <v>0</v>
      </c>
      <c r="H79" s="70" t="e">
        <f t="shared" ca="1" si="28"/>
        <v>#NAME?</v>
      </c>
      <c r="I79" s="71" t="e">
        <f t="shared" ca="1" si="11"/>
        <v>#NAME?</v>
      </c>
      <c r="J79" s="70" t="e">
        <f t="shared" ca="1" si="12"/>
        <v>#NAME?</v>
      </c>
      <c r="K79" s="69" t="e">
        <f t="shared" ca="1" si="29"/>
        <v>#NAME?</v>
      </c>
      <c r="L79" s="70">
        <f t="shared" ca="1" si="30"/>
        <v>0</v>
      </c>
      <c r="M79" s="70" t="e">
        <f t="shared" ca="1" si="31"/>
        <v>#NAME?</v>
      </c>
      <c r="N79" s="70" t="e">
        <f t="shared" ca="1" si="13"/>
        <v>#NAME?</v>
      </c>
      <c r="O79" s="72" t="e">
        <f t="shared" ca="1" si="14"/>
        <v>#NAME?</v>
      </c>
      <c r="P79" s="69" t="e">
        <f t="shared" ca="1" si="32"/>
        <v>#NAME?</v>
      </c>
      <c r="Q79" s="70">
        <f t="shared" ca="1" si="33"/>
        <v>0</v>
      </c>
      <c r="R79" s="70" t="e">
        <f t="shared" ca="1" si="34"/>
        <v>#NAME?</v>
      </c>
      <c r="S79" s="70" t="e">
        <f t="shared" ca="1" si="15"/>
        <v>#NAME?</v>
      </c>
      <c r="T79" s="72" t="e">
        <f t="shared" ca="1" si="16"/>
        <v>#NAME?</v>
      </c>
      <c r="U79" s="69" t="e">
        <f t="shared" ca="1" si="35"/>
        <v>#NAME?</v>
      </c>
      <c r="V79" s="70">
        <f t="shared" ca="1" si="36"/>
        <v>0</v>
      </c>
      <c r="W79" s="70" t="e">
        <f t="shared" ca="1" si="37"/>
        <v>#NAME?</v>
      </c>
      <c r="X79" s="70" t="e">
        <f t="shared" ca="1" si="17"/>
        <v>#NAME?</v>
      </c>
      <c r="Y79" s="72" t="e">
        <f t="shared" ca="1" si="18"/>
        <v>#NAME?</v>
      </c>
      <c r="Z79" s="69" t="e">
        <f t="shared" ca="1" si="38"/>
        <v>#NAME?</v>
      </c>
      <c r="AA79" s="70">
        <f t="shared" ca="1" si="39"/>
        <v>0</v>
      </c>
      <c r="AB79" s="70" t="e">
        <f t="shared" ca="1" si="40"/>
        <v>#NAME?</v>
      </c>
      <c r="AC79" s="70" t="e">
        <f t="shared" ca="1" si="19"/>
        <v>#NAME?</v>
      </c>
      <c r="AD79" s="72" t="e">
        <f t="shared" ca="1" si="20"/>
        <v>#NAME?</v>
      </c>
      <c r="AE79" s="69" t="e">
        <f t="shared" ca="1" si="41"/>
        <v>#NAME?</v>
      </c>
      <c r="AF79" s="70">
        <f t="shared" ca="1" si="42"/>
        <v>0</v>
      </c>
      <c r="AG79" s="70" t="e">
        <f t="shared" ca="1" si="43"/>
        <v>#NAME?</v>
      </c>
      <c r="AH79" s="70" t="e">
        <f t="shared" ca="1" si="21"/>
        <v>#NAME?</v>
      </c>
      <c r="AI79" s="72" t="e">
        <f t="shared" ca="1" si="22"/>
        <v>#NAME?</v>
      </c>
      <c r="AJ79" s="69" t="e">
        <f t="shared" ca="1" si="44"/>
        <v>#NAME?</v>
      </c>
      <c r="AK79" s="70">
        <f t="shared" ca="1" si="45"/>
        <v>0</v>
      </c>
      <c r="AL79" s="70" t="e">
        <f t="shared" ca="1" si="46"/>
        <v>#NAME?</v>
      </c>
      <c r="AM79" s="70" t="e">
        <f t="shared" ca="1" si="23"/>
        <v>#NAME?</v>
      </c>
      <c r="AN79" s="72" t="e">
        <f t="shared" ca="1" si="24"/>
        <v>#NAME?</v>
      </c>
      <c r="AP79" s="73" t="e">
        <f t="shared" ca="1" si="25"/>
        <v>#NAME?</v>
      </c>
    </row>
    <row r="80" spans="2:42">
      <c r="B80" s="2">
        <v>2014</v>
      </c>
      <c r="C80" s="2">
        <f t="shared" ca="1" si="8"/>
        <v>0</v>
      </c>
      <c r="D80" s="54">
        <f t="shared" ca="1" si="9"/>
        <v>0</v>
      </c>
      <c r="E80" s="20" t="str">
        <f t="shared" ca="1" si="10"/>
        <v/>
      </c>
      <c r="F80" s="69" t="e">
        <f t="shared" ca="1" si="26"/>
        <v>#NAME?</v>
      </c>
      <c r="G80" s="70">
        <f t="shared" ca="1" si="27"/>
        <v>0</v>
      </c>
      <c r="H80" s="70" t="e">
        <f t="shared" ca="1" si="28"/>
        <v>#NAME?</v>
      </c>
      <c r="I80" s="71" t="e">
        <f t="shared" ca="1" si="11"/>
        <v>#NAME?</v>
      </c>
      <c r="J80" s="70" t="e">
        <f t="shared" ca="1" si="12"/>
        <v>#NAME?</v>
      </c>
      <c r="K80" s="69" t="e">
        <f t="shared" ca="1" si="29"/>
        <v>#NAME?</v>
      </c>
      <c r="L80" s="70">
        <f t="shared" ca="1" si="30"/>
        <v>0</v>
      </c>
      <c r="M80" s="70" t="e">
        <f t="shared" ca="1" si="31"/>
        <v>#NAME?</v>
      </c>
      <c r="N80" s="70" t="e">
        <f t="shared" ca="1" si="13"/>
        <v>#NAME?</v>
      </c>
      <c r="O80" s="72" t="e">
        <f t="shared" ca="1" si="14"/>
        <v>#NAME?</v>
      </c>
      <c r="P80" s="69" t="e">
        <f t="shared" ca="1" si="32"/>
        <v>#NAME?</v>
      </c>
      <c r="Q80" s="70">
        <f t="shared" ca="1" si="33"/>
        <v>0</v>
      </c>
      <c r="R80" s="70" t="e">
        <f t="shared" ca="1" si="34"/>
        <v>#NAME?</v>
      </c>
      <c r="S80" s="70" t="e">
        <f t="shared" ca="1" si="15"/>
        <v>#NAME?</v>
      </c>
      <c r="T80" s="72" t="e">
        <f t="shared" ca="1" si="16"/>
        <v>#NAME?</v>
      </c>
      <c r="U80" s="69" t="e">
        <f t="shared" ca="1" si="35"/>
        <v>#NAME?</v>
      </c>
      <c r="V80" s="70">
        <f t="shared" ca="1" si="36"/>
        <v>0</v>
      </c>
      <c r="W80" s="70" t="e">
        <f t="shared" ca="1" si="37"/>
        <v>#NAME?</v>
      </c>
      <c r="X80" s="70" t="e">
        <f t="shared" ca="1" si="17"/>
        <v>#NAME?</v>
      </c>
      <c r="Y80" s="72" t="e">
        <f t="shared" ca="1" si="18"/>
        <v>#NAME?</v>
      </c>
      <c r="Z80" s="69" t="e">
        <f t="shared" ca="1" si="38"/>
        <v>#NAME?</v>
      </c>
      <c r="AA80" s="70">
        <f t="shared" ca="1" si="39"/>
        <v>0</v>
      </c>
      <c r="AB80" s="70" t="e">
        <f t="shared" ca="1" si="40"/>
        <v>#NAME?</v>
      </c>
      <c r="AC80" s="70" t="e">
        <f t="shared" ca="1" si="19"/>
        <v>#NAME?</v>
      </c>
      <c r="AD80" s="72" t="e">
        <f t="shared" ca="1" si="20"/>
        <v>#NAME?</v>
      </c>
      <c r="AE80" s="69" t="e">
        <f t="shared" ca="1" si="41"/>
        <v>#NAME?</v>
      </c>
      <c r="AF80" s="70">
        <f t="shared" ca="1" si="42"/>
        <v>0</v>
      </c>
      <c r="AG80" s="70" t="e">
        <f t="shared" ca="1" si="43"/>
        <v>#NAME?</v>
      </c>
      <c r="AH80" s="70" t="e">
        <f t="shared" ca="1" si="21"/>
        <v>#NAME?</v>
      </c>
      <c r="AI80" s="72" t="e">
        <f t="shared" ca="1" si="22"/>
        <v>#NAME?</v>
      </c>
      <c r="AJ80" s="69" t="e">
        <f t="shared" ca="1" si="44"/>
        <v>#NAME?</v>
      </c>
      <c r="AK80" s="70">
        <f t="shared" ca="1" si="45"/>
        <v>0</v>
      </c>
      <c r="AL80" s="70" t="e">
        <f t="shared" ca="1" si="46"/>
        <v>#NAME?</v>
      </c>
      <c r="AM80" s="70" t="e">
        <f t="shared" ca="1" si="23"/>
        <v>#NAME?</v>
      </c>
      <c r="AN80" s="72" t="e">
        <f t="shared" ca="1" si="24"/>
        <v>#NAME?</v>
      </c>
      <c r="AP80" s="73" t="e">
        <f t="shared" ca="1" si="25"/>
        <v>#NAME?</v>
      </c>
    </row>
    <row r="81" spans="2:42">
      <c r="B81" s="2">
        <v>2015</v>
      </c>
      <c r="C81" s="2">
        <f t="shared" ca="1" si="8"/>
        <v>0</v>
      </c>
      <c r="D81" s="54">
        <f t="shared" ca="1" si="9"/>
        <v>0</v>
      </c>
      <c r="E81" s="20" t="str">
        <f t="shared" ca="1" si="10"/>
        <v/>
      </c>
      <c r="F81" s="69" t="e">
        <f t="shared" ca="1" si="26"/>
        <v>#NAME?</v>
      </c>
      <c r="G81" s="70">
        <f t="shared" ca="1" si="27"/>
        <v>0</v>
      </c>
      <c r="H81" s="70" t="e">
        <f t="shared" ca="1" si="28"/>
        <v>#NAME?</v>
      </c>
      <c r="I81" s="71" t="e">
        <f t="shared" ca="1" si="11"/>
        <v>#NAME?</v>
      </c>
      <c r="J81" s="70" t="e">
        <f t="shared" ca="1" si="12"/>
        <v>#NAME?</v>
      </c>
      <c r="K81" s="69" t="e">
        <f t="shared" ca="1" si="29"/>
        <v>#NAME?</v>
      </c>
      <c r="L81" s="70">
        <f t="shared" ca="1" si="30"/>
        <v>0</v>
      </c>
      <c r="M81" s="70" t="e">
        <f t="shared" ca="1" si="31"/>
        <v>#NAME?</v>
      </c>
      <c r="N81" s="70" t="e">
        <f t="shared" ca="1" si="13"/>
        <v>#NAME?</v>
      </c>
      <c r="O81" s="72" t="e">
        <f t="shared" ca="1" si="14"/>
        <v>#NAME?</v>
      </c>
      <c r="P81" s="69" t="e">
        <f t="shared" ca="1" si="32"/>
        <v>#NAME?</v>
      </c>
      <c r="Q81" s="70">
        <f t="shared" ca="1" si="33"/>
        <v>0</v>
      </c>
      <c r="R81" s="70" t="e">
        <f t="shared" ca="1" si="34"/>
        <v>#NAME?</v>
      </c>
      <c r="S81" s="70" t="e">
        <f t="shared" ca="1" si="15"/>
        <v>#NAME?</v>
      </c>
      <c r="T81" s="72" t="e">
        <f t="shared" ca="1" si="16"/>
        <v>#NAME?</v>
      </c>
      <c r="U81" s="69" t="e">
        <f t="shared" ca="1" si="35"/>
        <v>#NAME?</v>
      </c>
      <c r="V81" s="70">
        <f t="shared" ca="1" si="36"/>
        <v>0</v>
      </c>
      <c r="W81" s="70" t="e">
        <f t="shared" ca="1" si="37"/>
        <v>#NAME?</v>
      </c>
      <c r="X81" s="70" t="e">
        <f t="shared" ca="1" si="17"/>
        <v>#NAME?</v>
      </c>
      <c r="Y81" s="72" t="e">
        <f t="shared" ca="1" si="18"/>
        <v>#NAME?</v>
      </c>
      <c r="Z81" s="69" t="e">
        <f t="shared" ca="1" si="38"/>
        <v>#NAME?</v>
      </c>
      <c r="AA81" s="70">
        <f t="shared" ca="1" si="39"/>
        <v>0</v>
      </c>
      <c r="AB81" s="70" t="e">
        <f t="shared" ca="1" si="40"/>
        <v>#NAME?</v>
      </c>
      <c r="AC81" s="70" t="e">
        <f t="shared" ca="1" si="19"/>
        <v>#NAME?</v>
      </c>
      <c r="AD81" s="72" t="e">
        <f t="shared" ca="1" si="20"/>
        <v>#NAME?</v>
      </c>
      <c r="AE81" s="69" t="e">
        <f t="shared" ca="1" si="41"/>
        <v>#NAME?</v>
      </c>
      <c r="AF81" s="70">
        <f t="shared" ca="1" si="42"/>
        <v>0</v>
      </c>
      <c r="AG81" s="70" t="e">
        <f t="shared" ca="1" si="43"/>
        <v>#NAME?</v>
      </c>
      <c r="AH81" s="70" t="e">
        <f t="shared" ca="1" si="21"/>
        <v>#NAME?</v>
      </c>
      <c r="AI81" s="72" t="e">
        <f t="shared" ca="1" si="22"/>
        <v>#NAME?</v>
      </c>
      <c r="AJ81" s="69" t="e">
        <f t="shared" ca="1" si="44"/>
        <v>#NAME?</v>
      </c>
      <c r="AK81" s="70">
        <f t="shared" ca="1" si="45"/>
        <v>0</v>
      </c>
      <c r="AL81" s="70" t="e">
        <f t="shared" ca="1" si="46"/>
        <v>#NAME?</v>
      </c>
      <c r="AM81" s="70" t="e">
        <f t="shared" ca="1" si="23"/>
        <v>#NAME?</v>
      </c>
      <c r="AN81" s="72" t="e">
        <f t="shared" ca="1" si="24"/>
        <v>#NAME?</v>
      </c>
      <c r="AP81" s="73" t="e">
        <f t="shared" ca="1" si="25"/>
        <v>#NAME?</v>
      </c>
    </row>
    <row r="82" spans="2:42" ht="13.5" thickBot="1">
      <c r="B82" s="2">
        <v>2016</v>
      </c>
      <c r="C82" s="2">
        <f t="shared" ca="1" si="8"/>
        <v>0</v>
      </c>
      <c r="D82" s="54">
        <f t="shared" ca="1" si="9"/>
        <v>0</v>
      </c>
      <c r="E82" s="20" t="str">
        <f t="shared" ca="1" si="10"/>
        <v/>
      </c>
      <c r="F82" s="75" t="e">
        <f t="shared" ca="1" si="26"/>
        <v>#NAME?</v>
      </c>
      <c r="G82" s="76">
        <f t="shared" ca="1" si="27"/>
        <v>0</v>
      </c>
      <c r="H82" s="76" t="e">
        <f t="shared" ca="1" si="28"/>
        <v>#NAME?</v>
      </c>
      <c r="I82" s="77" t="e">
        <f t="shared" ca="1" si="11"/>
        <v>#NAME?</v>
      </c>
      <c r="J82" s="76" t="e">
        <f t="shared" ca="1" si="12"/>
        <v>#NAME?</v>
      </c>
      <c r="K82" s="75" t="e">
        <f t="shared" ca="1" si="29"/>
        <v>#NAME?</v>
      </c>
      <c r="L82" s="76">
        <f t="shared" ca="1" si="30"/>
        <v>0</v>
      </c>
      <c r="M82" s="76" t="e">
        <f t="shared" ca="1" si="31"/>
        <v>#NAME?</v>
      </c>
      <c r="N82" s="76" t="e">
        <f t="shared" ca="1" si="13"/>
        <v>#NAME?</v>
      </c>
      <c r="O82" s="78" t="e">
        <f t="shared" ca="1" si="14"/>
        <v>#NAME?</v>
      </c>
      <c r="P82" s="75" t="e">
        <f t="shared" ca="1" si="32"/>
        <v>#NAME?</v>
      </c>
      <c r="Q82" s="76">
        <f t="shared" ca="1" si="33"/>
        <v>0</v>
      </c>
      <c r="R82" s="76" t="e">
        <f t="shared" ca="1" si="34"/>
        <v>#NAME?</v>
      </c>
      <c r="S82" s="76" t="e">
        <f t="shared" ca="1" si="15"/>
        <v>#NAME?</v>
      </c>
      <c r="T82" s="78" t="e">
        <f t="shared" ca="1" si="16"/>
        <v>#NAME?</v>
      </c>
      <c r="U82" s="75" t="e">
        <f t="shared" ca="1" si="35"/>
        <v>#NAME?</v>
      </c>
      <c r="V82" s="76">
        <f t="shared" ca="1" si="36"/>
        <v>0</v>
      </c>
      <c r="W82" s="76" t="e">
        <f t="shared" ca="1" si="37"/>
        <v>#NAME?</v>
      </c>
      <c r="X82" s="76" t="e">
        <f t="shared" ca="1" si="17"/>
        <v>#NAME?</v>
      </c>
      <c r="Y82" s="78" t="e">
        <f t="shared" ca="1" si="18"/>
        <v>#NAME?</v>
      </c>
      <c r="Z82" s="75" t="e">
        <f t="shared" ca="1" si="38"/>
        <v>#NAME?</v>
      </c>
      <c r="AA82" s="76">
        <f t="shared" ca="1" si="39"/>
        <v>0</v>
      </c>
      <c r="AB82" s="76" t="e">
        <f t="shared" ca="1" si="40"/>
        <v>#NAME?</v>
      </c>
      <c r="AC82" s="76" t="e">
        <f t="shared" ca="1" si="19"/>
        <v>#NAME?</v>
      </c>
      <c r="AD82" s="78" t="e">
        <f t="shared" ca="1" si="20"/>
        <v>#NAME?</v>
      </c>
      <c r="AE82" s="75" t="e">
        <f t="shared" ca="1" si="41"/>
        <v>#NAME?</v>
      </c>
      <c r="AF82" s="76">
        <f t="shared" ca="1" si="42"/>
        <v>0</v>
      </c>
      <c r="AG82" s="76" t="e">
        <f t="shared" ca="1" si="43"/>
        <v>#NAME?</v>
      </c>
      <c r="AH82" s="76" t="e">
        <f t="shared" ca="1" si="21"/>
        <v>#NAME?</v>
      </c>
      <c r="AI82" s="78" t="e">
        <f t="shared" ca="1" si="22"/>
        <v>#NAME?</v>
      </c>
      <c r="AJ82" s="75" t="e">
        <f t="shared" ca="1" si="44"/>
        <v>#NAME?</v>
      </c>
      <c r="AK82" s="76">
        <f t="shared" ca="1" si="45"/>
        <v>0</v>
      </c>
      <c r="AL82" s="76" t="e">
        <f t="shared" ca="1" si="46"/>
        <v>#NAME?</v>
      </c>
      <c r="AM82" s="76" t="e">
        <f t="shared" ca="1" si="23"/>
        <v>#NAME?</v>
      </c>
      <c r="AN82" s="78" t="e">
        <f t="shared" ca="1" si="24"/>
        <v>#NAME?</v>
      </c>
      <c r="AP82" s="73" t="e">
        <f t="shared" ca="1" si="25"/>
        <v>#NAME?</v>
      </c>
    </row>
    <row r="85" spans="2:42">
      <c r="B85" s="3" t="s">
        <v>75</v>
      </c>
    </row>
    <row r="86" spans="2:42">
      <c r="B86" s="2" t="s">
        <v>76</v>
      </c>
      <c r="C86" s="79" t="e">
        <f ca="1">CB.Uniform(C17,C18)</f>
        <v>#NAME?</v>
      </c>
    </row>
    <row r="87" spans="2:42">
      <c r="B87" s="2" t="s">
        <v>77</v>
      </c>
      <c r="C87" s="80" t="e">
        <f ca="1">C86-C19</f>
        <v>#NAME?</v>
      </c>
    </row>
    <row r="88" spans="2:42">
      <c r="B88" s="2" t="s">
        <v>78</v>
      </c>
      <c r="C88" s="80" t="e">
        <f ca="1">C19+C87</f>
        <v>#NAME?</v>
      </c>
    </row>
    <row r="89" spans="2:42">
      <c r="B89" s="2" t="s">
        <v>79</v>
      </c>
      <c r="C89" s="80" t="e">
        <f ca="1">C20+C87</f>
        <v>#NAME?</v>
      </c>
    </row>
    <row r="92" spans="2:42">
      <c r="B92" s="3" t="s">
        <v>80</v>
      </c>
    </row>
    <row r="93" spans="2:42">
      <c r="C93" s="2" t="s">
        <v>81</v>
      </c>
      <c r="D93" s="2" t="s">
        <v>82</v>
      </c>
    </row>
    <row r="94" spans="2:42">
      <c r="B94" s="2" t="s">
        <v>18</v>
      </c>
      <c r="C94" s="81" t="e">
        <f ca="1">CB.YesNo(H12)</f>
        <v>#NAME?</v>
      </c>
      <c r="D94" s="82" t="e">
        <f ca="1">IF(I12=J12,I12,CB.Uniform(I12,J12))</f>
        <v>#NAME?</v>
      </c>
    </row>
    <row r="95" spans="2:42">
      <c r="B95" s="2" t="s">
        <v>83</v>
      </c>
      <c r="C95" s="81" t="e">
        <f ca="1">CB.YesNo(H13)</f>
        <v>#NAME?</v>
      </c>
      <c r="D95" s="82" t="e">
        <f ca="1">IF(I13=J13,I13,CB.Uniform(I13,J13))</f>
        <v>#NAME?</v>
      </c>
    </row>
    <row r="96" spans="2:42">
      <c r="B96" s="2" t="s">
        <v>84</v>
      </c>
      <c r="C96" s="81" t="e">
        <f ca="1">CB.YesNo(H14)</f>
        <v>#NAME?</v>
      </c>
      <c r="D96" s="82">
        <f>IF(I14=J14,I14,CB.Uniform(I14,J14))</f>
        <v>6</v>
      </c>
    </row>
    <row r="97" spans="2:8">
      <c r="B97" s="2" t="s">
        <v>85</v>
      </c>
      <c r="C97" s="81" t="e">
        <f ca="1">CB.YesNo(H15)</f>
        <v>#NAME?</v>
      </c>
      <c r="D97" s="82" t="e">
        <f ca="1">IF(I15=J15,I15,CB.Uniform(I15,J15))</f>
        <v>#NAME?</v>
      </c>
    </row>
    <row r="99" spans="2:8">
      <c r="B99" s="2" t="s">
        <v>86</v>
      </c>
      <c r="C99" s="2" t="e">
        <f ca="1">PRODUCT(C94:C97)</f>
        <v>#NAME?</v>
      </c>
      <c r="D99" s="83" t="e">
        <f ca="1">CEILING(SUM(D94:D97),1)</f>
        <v>#NAME?</v>
      </c>
    </row>
    <row r="101" spans="2:8">
      <c r="B101" s="2" t="s">
        <v>87</v>
      </c>
      <c r="D101" s="84" t="e">
        <f ca="1">EOMONTH(DATE(H8,H9,1),D99)</f>
        <v>#NAME?</v>
      </c>
    </row>
    <row r="102" spans="2:8">
      <c r="B102" s="2" t="s">
        <v>50</v>
      </c>
      <c r="D102" s="85" t="e">
        <f ca="1">IF(C99,YEAR(D101),9999)</f>
        <v>#NAME?</v>
      </c>
      <c r="H102" s="2" t="s">
        <v>88</v>
      </c>
    </row>
    <row r="104" spans="2:8">
      <c r="B104" s="3" t="s">
        <v>89</v>
      </c>
    </row>
    <row r="105" spans="2:8">
      <c r="B105" s="86"/>
      <c r="C105" s="45" t="s">
        <v>81</v>
      </c>
      <c r="D105" s="45" t="s">
        <v>90</v>
      </c>
      <c r="E105" s="45" t="s">
        <v>87</v>
      </c>
      <c r="F105" s="45" t="s">
        <v>50</v>
      </c>
      <c r="G105" s="45" t="s">
        <v>11</v>
      </c>
    </row>
    <row r="106" spans="2:8">
      <c r="B106" s="2" t="s">
        <v>35</v>
      </c>
      <c r="C106" s="81" t="e">
        <f t="shared" ref="C106:C111" ca="1" si="47">CB.YesNo(H20)</f>
        <v>#NAME?</v>
      </c>
      <c r="D106" s="87">
        <f t="shared" ref="D106:D111" si="48">IF(K20=0,K20,CB.Uniform(-K20,K20))</f>
        <v>0</v>
      </c>
      <c r="E106" s="4">
        <f t="shared" ref="E106:E111" si="49">EOMONTH(DATE(J20,I20,1),D106)</f>
        <v>37287</v>
      </c>
      <c r="F106" s="2" t="e">
        <f t="shared" ref="F106:F111" ca="1" si="50">IF(C106,YEAR(E106),9999)</f>
        <v>#NAME?</v>
      </c>
      <c r="G106" s="87">
        <f t="shared" ref="G106:G111" si="51">IF(L20=M20,L20,CB.Uniform(L20,M20))</f>
        <v>1</v>
      </c>
    </row>
    <row r="107" spans="2:8">
      <c r="B107" s="2" t="s">
        <v>37</v>
      </c>
      <c r="C107" s="81" t="e">
        <f t="shared" ca="1" si="47"/>
        <v>#NAME?</v>
      </c>
      <c r="D107" s="87">
        <f t="shared" si="48"/>
        <v>0</v>
      </c>
      <c r="E107" s="4">
        <f t="shared" si="49"/>
        <v>37652</v>
      </c>
      <c r="F107" s="2" t="e">
        <f t="shared" ca="1" si="50"/>
        <v>#NAME?</v>
      </c>
      <c r="G107" s="87">
        <f t="shared" si="51"/>
        <v>1.1000000000000001</v>
      </c>
    </row>
    <row r="108" spans="2:8">
      <c r="B108" s="2" t="s">
        <v>39</v>
      </c>
      <c r="C108" s="81" t="e">
        <f t="shared" ca="1" si="47"/>
        <v>#NAME?</v>
      </c>
      <c r="D108" s="87">
        <f t="shared" si="48"/>
        <v>0</v>
      </c>
      <c r="E108" s="4">
        <f t="shared" si="49"/>
        <v>37741</v>
      </c>
      <c r="F108" s="2" t="e">
        <f t="shared" ca="1" si="50"/>
        <v>#NAME?</v>
      </c>
      <c r="G108" s="87">
        <f t="shared" si="51"/>
        <v>1</v>
      </c>
    </row>
    <row r="109" spans="2:8">
      <c r="B109" s="2" t="s">
        <v>41</v>
      </c>
      <c r="C109" s="81" t="e">
        <f t="shared" ca="1" si="47"/>
        <v>#NAME?</v>
      </c>
      <c r="D109" s="87" t="e">
        <f t="shared" ca="1" si="48"/>
        <v>#NAME?</v>
      </c>
      <c r="E109" s="4" t="e">
        <f t="shared" ca="1" si="49"/>
        <v>#NAME?</v>
      </c>
      <c r="F109" s="2" t="e">
        <f t="shared" ca="1" si="50"/>
        <v>#NAME?</v>
      </c>
      <c r="G109" s="87" t="e">
        <f t="shared" ca="1" si="51"/>
        <v>#NAME?</v>
      </c>
    </row>
    <row r="110" spans="2:8">
      <c r="B110" s="2" t="s">
        <v>43</v>
      </c>
      <c r="C110" s="81" t="e">
        <f t="shared" ca="1" si="47"/>
        <v>#NAME?</v>
      </c>
      <c r="D110" s="87" t="e">
        <f t="shared" ca="1" si="48"/>
        <v>#NAME?</v>
      </c>
      <c r="E110" s="4" t="e">
        <f t="shared" ca="1" si="49"/>
        <v>#NAME?</v>
      </c>
      <c r="F110" s="2" t="e">
        <f t="shared" ca="1" si="50"/>
        <v>#NAME?</v>
      </c>
      <c r="G110" s="87" t="e">
        <f t="shared" ca="1" si="51"/>
        <v>#NAME?</v>
      </c>
    </row>
    <row r="111" spans="2:8">
      <c r="B111" s="2" t="s">
        <v>45</v>
      </c>
      <c r="C111" s="81" t="e">
        <f t="shared" ca="1" si="47"/>
        <v>#NAME?</v>
      </c>
      <c r="D111" s="87" t="e">
        <f t="shared" ca="1" si="48"/>
        <v>#NAME?</v>
      </c>
      <c r="E111" s="4" t="e">
        <f t="shared" ca="1" si="49"/>
        <v>#NAME?</v>
      </c>
      <c r="F111" s="2" t="e">
        <f t="shared" ca="1" si="50"/>
        <v>#NAME?</v>
      </c>
      <c r="G111" s="87" t="e">
        <f t="shared" ca="1" si="51"/>
        <v>#NAME?</v>
      </c>
    </row>
    <row r="114" spans="3:13">
      <c r="G114" s="2" t="s">
        <v>91</v>
      </c>
    </row>
    <row r="115" spans="3:13">
      <c r="C115" s="88" t="e">
        <f ca="1">SUM(C106:C111)</f>
        <v>#NAME?</v>
      </c>
      <c r="G115" s="88" t="e">
        <f ca="1">SUMPRODUCT(C106:C111,G106:G111)</f>
        <v>#NAME?</v>
      </c>
    </row>
    <row r="119" spans="3:13">
      <c r="L119" s="54"/>
      <c r="M119" s="54"/>
    </row>
    <row r="120" spans="3:13">
      <c r="L120" s="54"/>
      <c r="M120" s="54"/>
    </row>
    <row r="121" spans="3:13">
      <c r="L121" s="54"/>
      <c r="M121" s="54"/>
    </row>
    <row r="122" spans="3:13">
      <c r="L122" s="54"/>
      <c r="M122" s="54"/>
    </row>
    <row r="123" spans="3:13">
      <c r="L123" s="54"/>
      <c r="M123" s="54"/>
    </row>
    <row r="124" spans="3:13">
      <c r="L124" s="54"/>
      <c r="M124" s="54"/>
    </row>
    <row r="125" spans="3:13">
      <c r="L125" s="54"/>
      <c r="M125" s="54"/>
    </row>
    <row r="126" spans="3:13">
      <c r="L126" s="54"/>
      <c r="M126" s="54"/>
    </row>
    <row r="127" spans="3:13">
      <c r="L127" s="54"/>
      <c r="M127" s="54"/>
    </row>
    <row r="128" spans="3:13">
      <c r="L128" s="54"/>
      <c r="M128" s="54"/>
    </row>
    <row r="129" spans="12:13">
      <c r="L129" s="54"/>
      <c r="M129" s="54"/>
    </row>
    <row r="130" spans="12:13">
      <c r="L130" s="54"/>
      <c r="M130" s="54"/>
    </row>
    <row r="131" spans="12:13">
      <c r="L131" s="54"/>
      <c r="M131" s="54"/>
    </row>
    <row r="132" spans="12:13">
      <c r="L132" s="54"/>
      <c r="M132" s="54"/>
    </row>
    <row r="133" spans="12:13">
      <c r="L133" s="54"/>
      <c r="M133" s="54"/>
    </row>
  </sheetData>
  <pageMargins left="0.26" right="0.39" top="0.62" bottom="1" header="0.5" footer="0.5"/>
  <pageSetup scale="5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Sheet5">
    <tabColor rgb="FFFFFF00"/>
    <pageSetUpPr fitToPage="1"/>
  </sheetPr>
  <dimension ref="A1:AP133"/>
  <sheetViews>
    <sheetView topLeftCell="A73" zoomScale="71" zoomScaleNormal="71" workbookViewId="0">
      <selection activeCell="C111" sqref="C111"/>
    </sheetView>
  </sheetViews>
  <sheetFormatPr defaultRowHeight="12.75"/>
  <cols>
    <col min="1" max="1" width="15.7109375" style="2" customWidth="1"/>
    <col min="2" max="2" width="24.5703125" style="2" customWidth="1"/>
    <col min="3" max="3" width="10.7109375" style="2" customWidth="1"/>
    <col min="4" max="4" width="16.85546875" style="2" customWidth="1"/>
    <col min="5" max="5" width="14" style="2" customWidth="1"/>
    <col min="6" max="6" width="12.85546875" style="2" customWidth="1"/>
    <col min="7" max="7" width="11.85546875" style="2" customWidth="1"/>
    <col min="8" max="8" width="17.7109375" style="2" bestFit="1" customWidth="1"/>
    <col min="9" max="9" width="15.28515625" style="2" customWidth="1"/>
    <col min="10" max="11" width="15.5703125" style="2" bestFit="1" customWidth="1"/>
    <col min="12" max="12" width="15.28515625" style="2" customWidth="1"/>
    <col min="13" max="13" width="13.28515625" style="2" customWidth="1"/>
    <col min="14" max="16384" width="9.140625" style="2"/>
  </cols>
  <sheetData>
    <row r="1" spans="1:13">
      <c r="A1" s="2" t="s">
        <v>0</v>
      </c>
      <c r="B1" s="3" t="s">
        <v>1</v>
      </c>
    </row>
    <row r="2" spans="1:13">
      <c r="A2" s="2" t="s">
        <v>2</v>
      </c>
    </row>
    <row r="3" spans="1:13">
      <c r="A3" s="4">
        <v>39175</v>
      </c>
    </row>
    <row r="5" spans="1:13">
      <c r="H5" s="5"/>
    </row>
    <row r="6" spans="1:13" ht="13.5" thickBot="1">
      <c r="A6" s="3" t="s">
        <v>3</v>
      </c>
      <c r="H6" s="5"/>
    </row>
    <row r="7" spans="1:13">
      <c r="B7" s="6"/>
      <c r="C7" s="7"/>
      <c r="D7" s="7"/>
      <c r="E7" s="7" t="s">
        <v>4</v>
      </c>
      <c r="F7" s="7"/>
      <c r="G7" s="8" t="s">
        <v>5</v>
      </c>
      <c r="H7" s="7"/>
      <c r="I7" s="7"/>
      <c r="J7" s="7"/>
      <c r="K7" s="7"/>
      <c r="L7" s="7"/>
      <c r="M7" s="9"/>
    </row>
    <row r="8" spans="1:13">
      <c r="B8" s="10" t="s">
        <v>6</v>
      </c>
      <c r="C8" s="11"/>
      <c r="D8" s="11"/>
      <c r="E8" s="11"/>
      <c r="F8" s="11"/>
      <c r="G8" s="11" t="s">
        <v>7</v>
      </c>
      <c r="H8" s="12">
        <v>2000</v>
      </c>
      <c r="I8" s="11"/>
      <c r="J8" s="11"/>
      <c r="K8" s="11"/>
      <c r="L8" s="11"/>
      <c r="M8" s="13"/>
    </row>
    <row r="9" spans="1:13">
      <c r="B9" s="10" t="s">
        <v>8</v>
      </c>
      <c r="C9" s="11">
        <v>1.1759999999999999</v>
      </c>
      <c r="D9" s="11"/>
      <c r="E9" s="11">
        <v>1.1759999999999999</v>
      </c>
      <c r="F9" s="11"/>
      <c r="G9" s="11" t="s">
        <v>9</v>
      </c>
      <c r="H9" s="12">
        <v>6</v>
      </c>
      <c r="I9" s="11"/>
      <c r="J9" s="11"/>
      <c r="K9" s="11"/>
      <c r="L9" s="11"/>
      <c r="M9" s="13"/>
    </row>
    <row r="10" spans="1:13">
      <c r="B10" s="10" t="s">
        <v>10</v>
      </c>
      <c r="C10" s="14">
        <v>0.11</v>
      </c>
      <c r="D10" s="14"/>
      <c r="E10" s="11">
        <v>0.11</v>
      </c>
      <c r="F10" s="11"/>
      <c r="G10" s="15" t="s">
        <v>11</v>
      </c>
      <c r="H10" s="11">
        <v>1</v>
      </c>
      <c r="I10" s="11"/>
      <c r="J10" s="11"/>
      <c r="K10" s="11"/>
      <c r="L10" s="11"/>
      <c r="M10" s="13"/>
    </row>
    <row r="11" spans="1:13">
      <c r="B11" s="10" t="s">
        <v>12</v>
      </c>
      <c r="C11" s="14">
        <v>0.03</v>
      </c>
      <c r="D11" s="14"/>
      <c r="E11" s="11">
        <v>0.03</v>
      </c>
      <c r="F11" s="11"/>
      <c r="G11" s="11"/>
      <c r="H11" s="16" t="s">
        <v>13</v>
      </c>
      <c r="I11" s="16" t="s">
        <v>14</v>
      </c>
      <c r="J11" s="16" t="s">
        <v>15</v>
      </c>
      <c r="K11" s="16" t="s">
        <v>16</v>
      </c>
      <c r="L11" s="11"/>
      <c r="M11" s="13"/>
    </row>
    <row r="12" spans="1:13">
      <c r="B12" s="10" t="s">
        <v>17</v>
      </c>
      <c r="C12" s="17">
        <v>2006</v>
      </c>
      <c r="D12" s="14"/>
      <c r="E12" s="11">
        <v>2006</v>
      </c>
      <c r="F12" s="11"/>
      <c r="G12" s="11" t="s">
        <v>18</v>
      </c>
      <c r="H12" s="11">
        <v>0.8</v>
      </c>
      <c r="I12" s="11">
        <v>6</v>
      </c>
      <c r="J12" s="11">
        <v>9</v>
      </c>
      <c r="K12" s="11" t="s">
        <v>19</v>
      </c>
      <c r="L12" s="11"/>
      <c r="M12" s="13"/>
    </row>
    <row r="13" spans="1:13">
      <c r="B13" s="10" t="s">
        <v>20</v>
      </c>
      <c r="C13" s="11"/>
      <c r="D13" s="11"/>
      <c r="E13" s="11"/>
      <c r="F13" s="11"/>
      <c r="G13" s="11" t="s">
        <v>21</v>
      </c>
      <c r="H13" s="11">
        <v>0.9</v>
      </c>
      <c r="I13" s="11">
        <v>6</v>
      </c>
      <c r="J13" s="11">
        <v>9</v>
      </c>
      <c r="K13" s="11" t="s">
        <v>19</v>
      </c>
      <c r="L13" s="11"/>
      <c r="M13" s="13"/>
    </row>
    <row r="14" spans="1:13">
      <c r="B14" s="18" t="s">
        <v>8</v>
      </c>
      <c r="C14" s="19">
        <v>1</v>
      </c>
      <c r="D14" s="20"/>
      <c r="E14" s="11">
        <v>1</v>
      </c>
      <c r="F14" s="11"/>
      <c r="G14" s="11" t="s">
        <v>22</v>
      </c>
      <c r="H14" s="11">
        <v>1</v>
      </c>
      <c r="I14" s="11">
        <v>6</v>
      </c>
      <c r="J14" s="11">
        <f>I14</f>
        <v>6</v>
      </c>
      <c r="K14" s="11" t="s">
        <v>19</v>
      </c>
      <c r="L14" s="11"/>
      <c r="M14" s="13"/>
    </row>
    <row r="15" spans="1:13">
      <c r="B15" s="18" t="s">
        <v>23</v>
      </c>
      <c r="C15" s="21">
        <v>-0.05</v>
      </c>
      <c r="D15" s="14"/>
      <c r="E15" s="11">
        <v>-0.05</v>
      </c>
      <c r="F15" s="11"/>
      <c r="G15" s="11" t="s">
        <v>24</v>
      </c>
      <c r="H15" s="11">
        <v>1</v>
      </c>
      <c r="I15" s="11">
        <v>17</v>
      </c>
      <c r="J15" s="11">
        <v>24</v>
      </c>
      <c r="K15" s="11" t="s">
        <v>19</v>
      </c>
      <c r="L15" s="11"/>
      <c r="M15" s="13"/>
    </row>
    <row r="16" spans="1:13">
      <c r="B16" s="22" t="s">
        <v>25</v>
      </c>
      <c r="C16" s="23"/>
      <c r="D16" s="24"/>
      <c r="E16" s="11"/>
      <c r="F16" s="11"/>
      <c r="G16" s="11"/>
      <c r="H16" s="11"/>
      <c r="I16" s="11"/>
      <c r="J16" s="11"/>
      <c r="K16" s="11"/>
      <c r="L16" s="11"/>
      <c r="M16" s="13"/>
    </row>
    <row r="17" spans="1:13">
      <c r="B17" s="10" t="s">
        <v>26</v>
      </c>
      <c r="C17" s="25">
        <v>90</v>
      </c>
      <c r="D17" s="24"/>
      <c r="E17" s="11"/>
      <c r="F17" s="11"/>
      <c r="G17" s="11"/>
      <c r="H17" s="11"/>
      <c r="I17" s="11"/>
      <c r="J17" s="11"/>
      <c r="K17" s="11"/>
      <c r="L17" s="11"/>
      <c r="M17" s="13"/>
    </row>
    <row r="18" spans="1:13">
      <c r="B18" s="10" t="s">
        <v>27</v>
      </c>
      <c r="C18" s="25">
        <v>115</v>
      </c>
      <c r="D18" s="24"/>
      <c r="E18" s="11"/>
      <c r="F18" s="11"/>
      <c r="G18" s="26" t="s">
        <v>28</v>
      </c>
      <c r="H18" s="11"/>
      <c r="I18" s="11"/>
      <c r="J18" s="11"/>
      <c r="K18" s="11"/>
      <c r="L18" s="11"/>
      <c r="M18" s="13"/>
    </row>
    <row r="19" spans="1:13">
      <c r="B19" s="10" t="s">
        <v>8</v>
      </c>
      <c r="C19" s="25">
        <v>100</v>
      </c>
      <c r="D19" s="24"/>
      <c r="E19" s="11">
        <v>100</v>
      </c>
      <c r="F19" s="11"/>
      <c r="G19" s="11"/>
      <c r="H19" s="11" t="s">
        <v>13</v>
      </c>
      <c r="I19" s="11" t="s">
        <v>29</v>
      </c>
      <c r="J19" s="11" t="s">
        <v>30</v>
      </c>
      <c r="K19" s="11" t="s">
        <v>31</v>
      </c>
      <c r="L19" s="11" t="s">
        <v>32</v>
      </c>
      <c r="M19" s="13" t="s">
        <v>33</v>
      </c>
    </row>
    <row r="20" spans="1:13">
      <c r="B20" s="10" t="s">
        <v>34</v>
      </c>
      <c r="C20" s="25">
        <v>119.75749999999999</v>
      </c>
      <c r="D20" s="24"/>
      <c r="E20" s="27">
        <v>119.75746151429469</v>
      </c>
      <c r="F20" s="11"/>
      <c r="G20" s="11" t="s">
        <v>35</v>
      </c>
      <c r="H20" s="11">
        <v>1</v>
      </c>
      <c r="I20" s="12">
        <v>1</v>
      </c>
      <c r="J20" s="12">
        <v>2002</v>
      </c>
      <c r="K20" s="12">
        <v>0</v>
      </c>
      <c r="L20" s="12">
        <v>1</v>
      </c>
      <c r="M20" s="28">
        <v>1</v>
      </c>
    </row>
    <row r="21" spans="1:13">
      <c r="B21" s="10" t="s">
        <v>36</v>
      </c>
      <c r="C21" s="29">
        <v>-4.2316000000000003</v>
      </c>
      <c r="D21" s="14"/>
      <c r="E21" s="27">
        <v>-4.2315949314064314</v>
      </c>
      <c r="F21" s="11"/>
      <c r="G21" s="11" t="s">
        <v>37</v>
      </c>
      <c r="H21" s="11">
        <v>1</v>
      </c>
      <c r="I21" s="12">
        <v>1</v>
      </c>
      <c r="J21" s="12">
        <v>2003</v>
      </c>
      <c r="K21" s="12">
        <v>0</v>
      </c>
      <c r="L21" s="12">
        <v>1.1000000000000001</v>
      </c>
      <c r="M21" s="28">
        <v>1.1000000000000001</v>
      </c>
    </row>
    <row r="22" spans="1:13">
      <c r="B22" s="30" t="s">
        <v>38</v>
      </c>
      <c r="C22" s="31">
        <v>-4.4231999999999996</v>
      </c>
      <c r="D22" s="11"/>
      <c r="E22" s="27">
        <v>-4.4231856738925535</v>
      </c>
      <c r="F22" s="11"/>
      <c r="G22" s="11" t="s">
        <v>39</v>
      </c>
      <c r="H22" s="11">
        <v>1</v>
      </c>
      <c r="I22" s="12">
        <v>4</v>
      </c>
      <c r="J22" s="12">
        <v>2003</v>
      </c>
      <c r="K22" s="12">
        <v>0</v>
      </c>
      <c r="L22" s="12">
        <v>1</v>
      </c>
      <c r="M22" s="28">
        <v>1</v>
      </c>
    </row>
    <row r="23" spans="1:13">
      <c r="B23" s="32" t="s">
        <v>40</v>
      </c>
      <c r="C23" s="33">
        <v>0.2</v>
      </c>
      <c r="D23" s="11"/>
      <c r="E23" s="11">
        <v>0.2</v>
      </c>
      <c r="F23" s="11"/>
      <c r="G23" s="11" t="s">
        <v>41</v>
      </c>
      <c r="H23" s="11">
        <v>0.9</v>
      </c>
      <c r="I23" s="12">
        <v>7</v>
      </c>
      <c r="J23" s="12">
        <v>2005</v>
      </c>
      <c r="K23" s="12">
        <v>9</v>
      </c>
      <c r="L23" s="12">
        <v>1</v>
      </c>
      <c r="M23" s="28">
        <v>1.4</v>
      </c>
    </row>
    <row r="24" spans="1:13">
      <c r="B24" s="34" t="s">
        <v>42</v>
      </c>
      <c r="C24" s="35">
        <v>0.25</v>
      </c>
      <c r="D24" s="11"/>
      <c r="E24" s="11">
        <v>0.25</v>
      </c>
      <c r="F24" s="11"/>
      <c r="G24" s="11" t="s">
        <v>43</v>
      </c>
      <c r="H24" s="11">
        <v>0.9</v>
      </c>
      <c r="I24" s="12">
        <v>10</v>
      </c>
      <c r="J24" s="12">
        <v>2005</v>
      </c>
      <c r="K24" s="12">
        <v>9</v>
      </c>
      <c r="L24" s="12">
        <v>0.95</v>
      </c>
      <c r="M24" s="28">
        <v>1.25</v>
      </c>
    </row>
    <row r="25" spans="1:13">
      <c r="B25" s="36" t="s">
        <v>44</v>
      </c>
      <c r="C25" s="37">
        <v>0.5</v>
      </c>
      <c r="D25" s="11"/>
      <c r="E25" s="11">
        <v>0.5</v>
      </c>
      <c r="F25" s="11"/>
      <c r="G25" s="11" t="s">
        <v>45</v>
      </c>
      <c r="H25" s="11">
        <v>0.6</v>
      </c>
      <c r="I25" s="12">
        <v>10</v>
      </c>
      <c r="J25" s="12">
        <v>2005</v>
      </c>
      <c r="K25" s="12">
        <v>9</v>
      </c>
      <c r="L25" s="12">
        <v>1.8</v>
      </c>
      <c r="M25" s="28">
        <v>2.4</v>
      </c>
    </row>
    <row r="26" spans="1:13">
      <c r="B26" s="10"/>
      <c r="C26" s="38"/>
      <c r="D26" s="11"/>
      <c r="E26" s="11"/>
      <c r="F26" s="11"/>
      <c r="G26" s="11"/>
      <c r="H26" s="11"/>
      <c r="I26" s="11"/>
      <c r="J26" s="11"/>
      <c r="K26" s="11"/>
      <c r="L26" s="11"/>
      <c r="M26" s="13"/>
    </row>
    <row r="27" spans="1:13">
      <c r="B27" s="10" t="s">
        <v>46</v>
      </c>
      <c r="C27" s="14">
        <v>0.1</v>
      </c>
      <c r="D27" s="14"/>
      <c r="E27" s="11">
        <v>0.1</v>
      </c>
      <c r="F27" s="11"/>
      <c r="G27" s="11"/>
      <c r="H27" s="11"/>
      <c r="I27" s="11"/>
      <c r="J27" s="11"/>
      <c r="K27" s="11"/>
      <c r="L27" s="11"/>
      <c r="M27" s="13"/>
    </row>
    <row r="28" spans="1:13" ht="13.5" thickBot="1">
      <c r="B28" s="39"/>
      <c r="C28" s="40"/>
      <c r="D28" s="40"/>
      <c r="E28" s="40"/>
      <c r="F28" s="40"/>
      <c r="G28" s="40"/>
      <c r="H28" s="40"/>
      <c r="I28" s="40"/>
      <c r="J28" s="40"/>
      <c r="K28" s="40"/>
      <c r="L28" s="40"/>
      <c r="M28" s="41"/>
    </row>
    <row r="30" spans="1:13">
      <c r="A30" s="3" t="s">
        <v>47</v>
      </c>
      <c r="G30" s="42"/>
    </row>
    <row r="31" spans="1:13">
      <c r="B31" s="3" t="s">
        <v>48</v>
      </c>
    </row>
    <row r="32" spans="1:13">
      <c r="B32" s="43" t="s">
        <v>49</v>
      </c>
      <c r="C32" s="43" t="s">
        <v>50</v>
      </c>
      <c r="D32" s="43" t="s">
        <v>11</v>
      </c>
      <c r="E32" s="44" t="s">
        <v>51</v>
      </c>
      <c r="F32" s="43" t="s">
        <v>52</v>
      </c>
      <c r="G32" s="43" t="s">
        <v>40</v>
      </c>
    </row>
    <row r="33" spans="1:12">
      <c r="B33" s="45" t="s">
        <v>53</v>
      </c>
      <c r="C33" s="45" t="e">
        <f ca="1">D102</f>
        <v>#NAME?</v>
      </c>
      <c r="D33" s="45">
        <f>H10</f>
        <v>1</v>
      </c>
      <c r="E33" s="45" t="e">
        <f t="shared" ref="E33:E39" ca="1" si="0">RANK(C33,$C$33:$C$39,1)</f>
        <v>#NAME?</v>
      </c>
      <c r="F33" s="46" t="e">
        <f ca="1">E33</f>
        <v>#NAME?</v>
      </c>
      <c r="G33" s="47" t="e">
        <f t="shared" ref="G33:G39" ca="1" si="1">IF(E33=1,1/COUNTIF($C$33:$C$39,C33),$C$23*(1-$C$24)^(F33-2))</f>
        <v>#NAME?</v>
      </c>
    </row>
    <row r="34" spans="1:12">
      <c r="B34" s="45" t="s">
        <v>35</v>
      </c>
      <c r="C34" s="45" t="e">
        <f t="shared" ref="C34:D39" ca="1" si="2">F106</f>
        <v>#NAME?</v>
      </c>
      <c r="D34" s="48">
        <f t="shared" si="2"/>
        <v>1</v>
      </c>
      <c r="E34" s="45" t="e">
        <f t="shared" ca="1" si="0"/>
        <v>#NAME?</v>
      </c>
      <c r="F34" s="49" t="e">
        <f ca="1">IF(COUNTIF($E$33:E33,E34),E34+COUNTIF($E$33:E33,E34),E34)</f>
        <v>#NAME?</v>
      </c>
      <c r="G34" s="47" t="e">
        <f t="shared" ca="1" si="1"/>
        <v>#NAME?</v>
      </c>
    </row>
    <row r="35" spans="1:12">
      <c r="B35" s="45" t="s">
        <v>37</v>
      </c>
      <c r="C35" s="45" t="e">
        <f t="shared" ca="1" si="2"/>
        <v>#NAME?</v>
      </c>
      <c r="D35" s="48">
        <f t="shared" si="2"/>
        <v>1.1000000000000001</v>
      </c>
      <c r="E35" s="45" t="e">
        <f t="shared" ca="1" si="0"/>
        <v>#NAME?</v>
      </c>
      <c r="F35" s="49" t="e">
        <f ca="1">IF(COUNTIF($E$33:E34,E35),E35+COUNTIF($E$33:E34,E35),E35)</f>
        <v>#NAME?</v>
      </c>
      <c r="G35" s="47" t="e">
        <f t="shared" ca="1" si="1"/>
        <v>#NAME?</v>
      </c>
    </row>
    <row r="36" spans="1:12">
      <c r="B36" s="45" t="s">
        <v>39</v>
      </c>
      <c r="C36" s="45" t="e">
        <f t="shared" ca="1" si="2"/>
        <v>#NAME?</v>
      </c>
      <c r="D36" s="48">
        <f t="shared" si="2"/>
        <v>1</v>
      </c>
      <c r="E36" s="45" t="e">
        <f t="shared" ca="1" si="0"/>
        <v>#NAME?</v>
      </c>
      <c r="F36" s="49" t="e">
        <f ca="1">IF(COUNTIF($E$33:E35,E36),E36+COUNTIF($E$33:E35,E36),E36)</f>
        <v>#NAME?</v>
      </c>
      <c r="G36" s="47" t="e">
        <f t="shared" ca="1" si="1"/>
        <v>#NAME?</v>
      </c>
    </row>
    <row r="37" spans="1:12">
      <c r="B37" s="45" t="s">
        <v>41</v>
      </c>
      <c r="C37" s="45" t="e">
        <f t="shared" ca="1" si="2"/>
        <v>#NAME?</v>
      </c>
      <c r="D37" s="48" t="e">
        <f t="shared" ca="1" si="2"/>
        <v>#NAME?</v>
      </c>
      <c r="E37" s="45" t="e">
        <f t="shared" ca="1" si="0"/>
        <v>#NAME?</v>
      </c>
      <c r="F37" s="49" t="e">
        <f ca="1">IF(COUNTIF($E$33:E36,E37),E37+COUNTIF($E$33:E36,E37),E37)</f>
        <v>#NAME?</v>
      </c>
      <c r="G37" s="47" t="e">
        <f t="shared" ca="1" si="1"/>
        <v>#NAME?</v>
      </c>
    </row>
    <row r="38" spans="1:12">
      <c r="B38" s="45" t="s">
        <v>43</v>
      </c>
      <c r="C38" s="45" t="e">
        <f t="shared" ca="1" si="2"/>
        <v>#NAME?</v>
      </c>
      <c r="D38" s="48" t="e">
        <f t="shared" ca="1" si="2"/>
        <v>#NAME?</v>
      </c>
      <c r="E38" s="45" t="e">
        <f t="shared" ca="1" si="0"/>
        <v>#NAME?</v>
      </c>
      <c r="F38" s="49" t="e">
        <f ca="1">IF(COUNTIF($E$33:E37,E38),E38+COUNTIF($E$33:E37,E38),E38)</f>
        <v>#NAME?</v>
      </c>
      <c r="G38" s="47" t="e">
        <f t="shared" ca="1" si="1"/>
        <v>#NAME?</v>
      </c>
    </row>
    <row r="39" spans="1:12">
      <c r="B39" s="45" t="s">
        <v>45</v>
      </c>
      <c r="C39" s="45" t="e">
        <f t="shared" ca="1" si="2"/>
        <v>#NAME?</v>
      </c>
      <c r="D39" s="48" t="e">
        <f t="shared" ca="1" si="2"/>
        <v>#NAME?</v>
      </c>
      <c r="E39" s="45" t="e">
        <f t="shared" ca="1" si="0"/>
        <v>#NAME?</v>
      </c>
      <c r="F39" s="49" t="e">
        <f ca="1">IF(COUNTIF($E$33:E38,E39),E39+COUNTIF($E$33:E38,E39),E39)</f>
        <v>#NAME?</v>
      </c>
      <c r="G39" s="47" t="e">
        <f t="shared" ca="1" si="1"/>
        <v>#NAME?</v>
      </c>
    </row>
    <row r="40" spans="1:12">
      <c r="A40" s="3"/>
    </row>
    <row r="41" spans="1:12" ht="13.5" thickBot="1">
      <c r="A41" s="3"/>
      <c r="B41" s="50" t="s">
        <v>54</v>
      </c>
    </row>
    <row r="42" spans="1:12" s="3" customFormat="1">
      <c r="B42" s="3" t="s">
        <v>55</v>
      </c>
      <c r="C42" s="3" t="s">
        <v>56</v>
      </c>
      <c r="D42" s="3" t="s">
        <v>57</v>
      </c>
      <c r="E42" s="3" t="s">
        <v>58</v>
      </c>
      <c r="F42" s="3" t="s">
        <v>59</v>
      </c>
      <c r="G42" s="3" t="s">
        <v>25</v>
      </c>
      <c r="H42" s="3" t="s">
        <v>60</v>
      </c>
      <c r="J42" s="51" t="s">
        <v>61</v>
      </c>
      <c r="K42" s="51" t="s">
        <v>62</v>
      </c>
      <c r="L42" s="51" t="s">
        <v>63</v>
      </c>
    </row>
    <row r="43" spans="1:12">
      <c r="J43" s="52"/>
      <c r="K43" s="52"/>
      <c r="L43" s="52"/>
    </row>
    <row r="44" spans="1:12">
      <c r="B44" s="2">
        <v>1</v>
      </c>
      <c r="C44" s="2">
        <v>2002</v>
      </c>
      <c r="D44" s="2">
        <f t="shared" ref="D44:D58" ca="1" si="3">COUNTIF($C$33:$C$39,"&lt;="&amp;C44)</f>
        <v>0</v>
      </c>
      <c r="E44" s="53">
        <f>C9</f>
        <v>1.1759999999999999</v>
      </c>
      <c r="F44" s="54" t="e">
        <f t="shared" ref="F44:F58" ca="1" si="4">I68</f>
        <v>#NAME?</v>
      </c>
      <c r="G44" s="55" t="e">
        <f t="shared" ref="G44:G58" ca="1" si="5">MAX(0,MIN($C$88,$C$89+$C$21*B44+$C$22*D44))</f>
        <v>#NAME?</v>
      </c>
      <c r="H44" s="56" t="e">
        <f t="shared" ref="H44:H58" ca="1" si="6">E44*F44*G44</f>
        <v>#NAME?</v>
      </c>
      <c r="J44" s="57">
        <v>29.4</v>
      </c>
      <c r="K44" s="57">
        <v>29.4</v>
      </c>
      <c r="L44" s="57">
        <v>0</v>
      </c>
    </row>
    <row r="45" spans="1:12">
      <c r="B45" s="2">
        <v>2</v>
      </c>
      <c r="C45" s="2">
        <v>2003</v>
      </c>
      <c r="D45" s="2">
        <f t="shared" ca="1" si="3"/>
        <v>0</v>
      </c>
      <c r="E45" s="53">
        <f t="shared" ref="E45:E58" si="7">E44*(1+IF(C45&lt;$C$12,$C$10,$C$11))</f>
        <v>1.3053600000000001</v>
      </c>
      <c r="F45" s="54" t="e">
        <f t="shared" ca="1" si="4"/>
        <v>#NAME?</v>
      </c>
      <c r="G45" s="55" t="e">
        <f t="shared" ca="1" si="5"/>
        <v>#NAME?</v>
      </c>
      <c r="H45" s="56" t="e">
        <f t="shared" ca="1" si="6"/>
        <v>#NAME?</v>
      </c>
      <c r="J45" s="57">
        <v>28.125509999999998</v>
      </c>
      <c r="K45" s="57">
        <v>30.389916103675777</v>
      </c>
      <c r="L45" s="57">
        <v>0</v>
      </c>
    </row>
    <row r="46" spans="1:12">
      <c r="B46" s="2">
        <v>3</v>
      </c>
      <c r="C46" s="2">
        <v>2004</v>
      </c>
      <c r="D46" s="2">
        <f t="shared" ca="1" si="3"/>
        <v>0</v>
      </c>
      <c r="E46" s="53">
        <f t="shared" si="7"/>
        <v>1.4489496000000002</v>
      </c>
      <c r="F46" s="54" t="e">
        <f t="shared" ca="1" si="4"/>
        <v>#NAME?</v>
      </c>
      <c r="G46" s="55" t="e">
        <f t="shared" ca="1" si="5"/>
        <v>#NAME?</v>
      </c>
      <c r="H46" s="56" t="e">
        <f t="shared" ca="1" si="6"/>
        <v>#NAME?</v>
      </c>
      <c r="J46" s="57">
        <v>26.906269141499997</v>
      </c>
      <c r="K46" s="57">
        <v>29.216752116635483</v>
      </c>
      <c r="L46" s="57">
        <v>14.567909642643732</v>
      </c>
    </row>
    <row r="47" spans="1:12">
      <c r="B47" s="2">
        <v>4</v>
      </c>
      <c r="C47" s="2">
        <v>2005</v>
      </c>
      <c r="D47" s="2">
        <f t="shared" ca="1" si="3"/>
        <v>0</v>
      </c>
      <c r="E47" s="53">
        <f t="shared" si="7"/>
        <v>1.6083340560000003</v>
      </c>
      <c r="F47" s="54" t="e">
        <f t="shared" ca="1" si="4"/>
        <v>#NAME?</v>
      </c>
      <c r="G47" s="55" t="e">
        <f t="shared" ca="1" si="5"/>
        <v>#NAME?</v>
      </c>
      <c r="H47" s="56" t="e">
        <f t="shared" ca="1" si="6"/>
        <v>#NAME?</v>
      </c>
      <c r="J47" s="57">
        <v>25.739882374215966</v>
      </c>
      <c r="K47" s="57">
        <v>24.775781812611672</v>
      </c>
      <c r="L47" s="57">
        <v>18.060844722643139</v>
      </c>
    </row>
    <row r="48" spans="1:12">
      <c r="B48" s="2">
        <v>5</v>
      </c>
      <c r="C48" s="2">
        <v>2006</v>
      </c>
      <c r="D48" s="2">
        <f t="shared" ca="1" si="3"/>
        <v>0</v>
      </c>
      <c r="E48" s="53">
        <f t="shared" si="7"/>
        <v>1.6565840776800005</v>
      </c>
      <c r="F48" s="54" t="e">
        <f t="shared" ca="1" si="4"/>
        <v>#NAME?</v>
      </c>
      <c r="G48" s="55" t="e">
        <f t="shared" ca="1" si="5"/>
        <v>#NAME?</v>
      </c>
      <c r="H48" s="56" t="e">
        <f t="shared" ca="1" si="6"/>
        <v>#NAME?</v>
      </c>
      <c r="J48" s="57">
        <v>24.624058473293708</v>
      </c>
      <c r="K48" s="57">
        <v>22.81568176936366</v>
      </c>
      <c r="L48" s="57">
        <v>15.42312313846255</v>
      </c>
    </row>
    <row r="49" spans="1:40">
      <c r="B49" s="2">
        <v>6</v>
      </c>
      <c r="C49" s="2">
        <v>2007</v>
      </c>
      <c r="D49" s="2">
        <f t="shared" ca="1" si="3"/>
        <v>0</v>
      </c>
      <c r="E49" s="53">
        <f t="shared" si="7"/>
        <v>1.7062816000104006</v>
      </c>
      <c r="F49" s="54" t="e">
        <f t="shared" ca="1" si="4"/>
        <v>#NAME?</v>
      </c>
      <c r="G49" s="55" t="e">
        <f t="shared" ca="1" si="5"/>
        <v>#NAME?</v>
      </c>
      <c r="H49" s="56" t="e">
        <f t="shared" ca="1" si="6"/>
        <v>#NAME?</v>
      </c>
      <c r="J49" s="57">
        <v>23.556605538476425</v>
      </c>
      <c r="K49" s="57">
        <v>20.928413422832428</v>
      </c>
      <c r="L49" s="57">
        <v>13.885724832214082</v>
      </c>
    </row>
    <row r="50" spans="1:40">
      <c r="B50" s="2">
        <v>7</v>
      </c>
      <c r="C50" s="2">
        <v>2008</v>
      </c>
      <c r="D50" s="2">
        <f t="shared" ca="1" si="3"/>
        <v>0</v>
      </c>
      <c r="E50" s="53">
        <f t="shared" si="7"/>
        <v>1.7574700480107126</v>
      </c>
      <c r="F50" s="54" t="e">
        <f t="shared" ca="1" si="4"/>
        <v>#NAME?</v>
      </c>
      <c r="G50" s="55" t="e">
        <f t="shared" ca="1" si="5"/>
        <v>#NAME?</v>
      </c>
      <c r="H50" s="56" t="e">
        <f t="shared" ca="1" si="6"/>
        <v>#NAME?</v>
      </c>
      <c r="J50" s="57">
        <v>22.53542668838347</v>
      </c>
      <c r="K50" s="57">
        <v>19.111751066304151</v>
      </c>
      <c r="L50" s="57">
        <v>12.864160800556421</v>
      </c>
    </row>
    <row r="51" spans="1:40">
      <c r="B51" s="2">
        <v>8</v>
      </c>
      <c r="C51" s="2">
        <v>2009</v>
      </c>
      <c r="D51" s="2">
        <f t="shared" ca="1" si="3"/>
        <v>0</v>
      </c>
      <c r="E51" s="53">
        <f t="shared" si="7"/>
        <v>1.8101941494510341</v>
      </c>
      <c r="F51" s="54" t="e">
        <f t="shared" ca="1" si="4"/>
        <v>#NAME?</v>
      </c>
      <c r="G51" s="55" t="e">
        <f t="shared" ca="1" si="5"/>
        <v>#NAME?</v>
      </c>
      <c r="H51" s="56" t="e">
        <f t="shared" ca="1" si="6"/>
        <v>#NAME?</v>
      </c>
      <c r="J51" s="57">
        <v>21.558515941442046</v>
      </c>
      <c r="K51" s="57">
        <v>17.363531032001884</v>
      </c>
      <c r="L51" s="57">
        <v>12.07130373534754</v>
      </c>
    </row>
    <row r="52" spans="1:40">
      <c r="B52" s="2">
        <v>9</v>
      </c>
      <c r="C52" s="2">
        <v>2010</v>
      </c>
      <c r="D52" s="2">
        <f t="shared" ca="1" si="3"/>
        <v>0</v>
      </c>
      <c r="E52" s="53">
        <f t="shared" si="7"/>
        <v>1.8644999739345651</v>
      </c>
      <c r="F52" s="54" t="e">
        <f t="shared" ca="1" si="4"/>
        <v>#NAME?</v>
      </c>
      <c r="G52" s="55" t="e">
        <f t="shared" ca="1" si="5"/>
        <v>#NAME?</v>
      </c>
      <c r="H52" s="56" t="e">
        <f t="shared" ca="1" si="6"/>
        <v>#NAME?</v>
      </c>
      <c r="J52" s="57">
        <v>20.62395427538053</v>
      </c>
      <c r="K52" s="57">
        <v>15.681650052244224</v>
      </c>
      <c r="L52" s="57">
        <v>11.365911329547981</v>
      </c>
    </row>
    <row r="53" spans="1:40">
      <c r="B53" s="2">
        <v>10</v>
      </c>
      <c r="C53" s="2">
        <v>2011</v>
      </c>
      <c r="D53" s="2">
        <f t="shared" ca="1" si="3"/>
        <v>0</v>
      </c>
      <c r="E53" s="53">
        <f t="shared" si="7"/>
        <v>1.920434973152602</v>
      </c>
      <c r="F53" s="54" t="e">
        <f t="shared" ca="1" si="4"/>
        <v>#NAME?</v>
      </c>
      <c r="G53" s="55" t="e">
        <f t="shared" ca="1" si="5"/>
        <v>#NAME?</v>
      </c>
      <c r="H53" s="56" t="e">
        <f t="shared" ca="1" si="6"/>
        <v>#NAME?</v>
      </c>
      <c r="J53" s="57">
        <v>19.729905857542782</v>
      </c>
      <c r="K53" s="57">
        <v>14.064063662396592</v>
      </c>
      <c r="L53" s="57">
        <v>10.678113427296337</v>
      </c>
    </row>
    <row r="54" spans="1:40">
      <c r="B54" s="2">
        <v>11</v>
      </c>
      <c r="C54" s="2">
        <v>2012</v>
      </c>
      <c r="D54" s="2">
        <f t="shared" ca="1" si="3"/>
        <v>0</v>
      </c>
      <c r="E54" s="53">
        <f t="shared" si="7"/>
        <v>1.9780480223471801</v>
      </c>
      <c r="F54" s="54" t="e">
        <f t="shared" ca="1" si="4"/>
        <v>#NAME?</v>
      </c>
      <c r="G54" s="55" t="e">
        <f t="shared" ca="1" si="5"/>
        <v>#NAME?</v>
      </c>
      <c r="H54" s="56" t="e">
        <f t="shared" ca="1" si="6"/>
        <v>#NAME?</v>
      </c>
      <c r="J54" s="57">
        <v>18.874614438618298</v>
      </c>
      <c r="K54" s="57">
        <v>12.50878464457576</v>
      </c>
      <c r="L54" s="57">
        <v>9.9728383660659041</v>
      </c>
    </row>
    <row r="55" spans="1:40">
      <c r="B55" s="2">
        <v>12</v>
      </c>
      <c r="C55" s="2">
        <v>2013</v>
      </c>
      <c r="D55" s="2">
        <f t="shared" ca="1" si="3"/>
        <v>0</v>
      </c>
      <c r="E55" s="53">
        <f t="shared" si="7"/>
        <v>2.0373894630175955</v>
      </c>
      <c r="F55" s="54" t="e">
        <f t="shared" ca="1" si="4"/>
        <v>#NAME?</v>
      </c>
      <c r="G55" s="55" t="e">
        <f t="shared" ca="1" si="5"/>
        <v>#NAME?</v>
      </c>
      <c r="H55" s="56" t="e">
        <f t="shared" ca="1" si="6"/>
        <v>#NAME?</v>
      </c>
      <c r="J55" s="57">
        <v>18.056399902704193</v>
      </c>
      <c r="K55" s="57">
        <v>11.013881511093281</v>
      </c>
      <c r="L55" s="57">
        <v>9.2319039208574942</v>
      </c>
    </row>
    <row r="56" spans="1:40">
      <c r="B56" s="2">
        <v>13</v>
      </c>
      <c r="C56" s="2">
        <v>2014</v>
      </c>
      <c r="D56" s="2">
        <f t="shared" ca="1" si="3"/>
        <v>0</v>
      </c>
      <c r="E56" s="53">
        <f t="shared" si="7"/>
        <v>2.0985111469081232</v>
      </c>
      <c r="F56" s="54" t="e">
        <f t="shared" ca="1" si="4"/>
        <v>#NAME?</v>
      </c>
      <c r="G56" s="55" t="e">
        <f t="shared" ca="1" si="5"/>
        <v>#NAME?</v>
      </c>
      <c r="H56" s="56" t="e">
        <f t="shared" ca="1" si="6"/>
        <v>#NAME?</v>
      </c>
      <c r="J56" s="57">
        <v>17.273654966921967</v>
      </c>
      <c r="K56" s="57">
        <v>9.5774770266485927</v>
      </c>
      <c r="L56" s="57">
        <v>8.4452703349644711</v>
      </c>
    </row>
    <row r="57" spans="1:40">
      <c r="B57" s="2">
        <v>14</v>
      </c>
      <c r="C57" s="2">
        <v>2015</v>
      </c>
      <c r="D57" s="2">
        <f t="shared" ca="1" si="3"/>
        <v>0</v>
      </c>
      <c r="E57" s="53">
        <f t="shared" si="7"/>
        <v>2.161466481315367</v>
      </c>
      <c r="F57" s="54" t="e">
        <f t="shared" ca="1" si="4"/>
        <v>#NAME?</v>
      </c>
      <c r="G57" s="55" t="e">
        <f t="shared" ca="1" si="5"/>
        <v>#NAME?</v>
      </c>
      <c r="H57" s="56" t="e">
        <f t="shared" ca="1" si="6"/>
        <v>#NAME?</v>
      </c>
      <c r="J57" s="57">
        <v>16.524842024105897</v>
      </c>
      <c r="K57" s="57">
        <v>8.1977467683065282</v>
      </c>
      <c r="L57" s="57">
        <v>7.6067799484214618</v>
      </c>
    </row>
    <row r="58" spans="1:40">
      <c r="B58" s="2">
        <v>15</v>
      </c>
      <c r="C58" s="2">
        <v>2016</v>
      </c>
      <c r="D58" s="2">
        <f t="shared" ca="1" si="3"/>
        <v>0</v>
      </c>
      <c r="E58" s="53">
        <f t="shared" si="7"/>
        <v>2.2263104757548282</v>
      </c>
      <c r="F58" s="54" t="e">
        <f t="shared" ca="1" si="4"/>
        <v>#NAME?</v>
      </c>
      <c r="G58" s="55" t="e">
        <f t="shared" ca="1" si="5"/>
        <v>#NAME?</v>
      </c>
      <c r="H58" s="56" t="e">
        <f t="shared" ca="1" si="6"/>
        <v>#NAME?</v>
      </c>
      <c r="J58" s="57">
        <v>15.808490122360904</v>
      </c>
      <c r="K58" s="57">
        <v>6.8729177223176023</v>
      </c>
      <c r="L58" s="57">
        <v>6.712087974101915</v>
      </c>
    </row>
    <row r="59" spans="1:40">
      <c r="J59" s="57"/>
      <c r="K59" s="57"/>
      <c r="L59" s="57"/>
    </row>
    <row r="60" spans="1:40">
      <c r="H60" s="58" t="s">
        <v>64</v>
      </c>
      <c r="J60" s="59" t="s">
        <v>64</v>
      </c>
      <c r="K60" s="59" t="s">
        <v>64</v>
      </c>
      <c r="L60" s="59" t="s">
        <v>64</v>
      </c>
    </row>
    <row r="61" spans="1:40" ht="13.5" thickBot="1">
      <c r="H61" s="60" t="e">
        <f ca="1">NPV(C27,H44:H58)</f>
        <v>#NAME?</v>
      </c>
      <c r="I61" s="61"/>
      <c r="J61" s="62">
        <v>179.83695888405296</v>
      </c>
      <c r="K61" s="62">
        <v>161.14869851341319</v>
      </c>
      <c r="L61" s="62">
        <v>74.358599014689489</v>
      </c>
    </row>
    <row r="63" spans="1:40" ht="13.5" thickBot="1">
      <c r="B63" s="43" t="s">
        <v>65</v>
      </c>
    </row>
    <row r="64" spans="1:40">
      <c r="A64" s="3"/>
      <c r="B64" s="3"/>
      <c r="F64" s="63" t="str">
        <f>B33</f>
        <v>Invivo</v>
      </c>
      <c r="G64" s="7"/>
      <c r="H64" s="7"/>
      <c r="I64" s="7"/>
      <c r="J64" s="7"/>
      <c r="K64" s="63" t="str">
        <f>B34</f>
        <v>A</v>
      </c>
      <c r="L64" s="7"/>
      <c r="M64" s="7"/>
      <c r="N64" s="7"/>
      <c r="O64" s="9"/>
      <c r="P64" s="63" t="str">
        <f>B35</f>
        <v>B</v>
      </c>
      <c r="Q64" s="7"/>
      <c r="R64" s="7"/>
      <c r="S64" s="7"/>
      <c r="T64" s="9"/>
      <c r="U64" s="63" t="str">
        <f>B36</f>
        <v>C</v>
      </c>
      <c r="V64" s="7"/>
      <c r="W64" s="7"/>
      <c r="X64" s="7"/>
      <c r="Y64" s="9"/>
      <c r="Z64" s="63" t="str">
        <f>B37</f>
        <v>D</v>
      </c>
      <c r="AA64" s="7"/>
      <c r="AB64" s="7"/>
      <c r="AC64" s="7"/>
      <c r="AD64" s="9"/>
      <c r="AE64" s="63" t="str">
        <f>B38</f>
        <v>E</v>
      </c>
      <c r="AF64" s="7"/>
      <c r="AG64" s="7"/>
      <c r="AH64" s="7"/>
      <c r="AI64" s="9"/>
      <c r="AJ64" s="63" t="str">
        <f>B39</f>
        <v>F</v>
      </c>
      <c r="AK64" s="7"/>
      <c r="AL64" s="7"/>
      <c r="AM64" s="7"/>
      <c r="AN64" s="9"/>
    </row>
    <row r="65" spans="2:42">
      <c r="F65" s="10" t="s">
        <v>50</v>
      </c>
      <c r="G65" s="64" t="e">
        <f ca="1">C33</f>
        <v>#NAME?</v>
      </c>
      <c r="H65" s="16"/>
      <c r="I65" s="16"/>
      <c r="J65" s="16"/>
      <c r="K65" s="10" t="s">
        <v>50</v>
      </c>
      <c r="L65" s="64" t="e">
        <f ca="1">C34</f>
        <v>#NAME?</v>
      </c>
      <c r="M65" s="16"/>
      <c r="N65" s="16"/>
      <c r="O65" s="65"/>
      <c r="P65" s="10" t="s">
        <v>50</v>
      </c>
      <c r="Q65" s="64" t="e">
        <f ca="1">C35</f>
        <v>#NAME?</v>
      </c>
      <c r="R65" s="16"/>
      <c r="S65" s="16"/>
      <c r="T65" s="65"/>
      <c r="U65" s="10" t="s">
        <v>50</v>
      </c>
      <c r="V65" s="64" t="e">
        <f ca="1">C36</f>
        <v>#NAME?</v>
      </c>
      <c r="W65" s="16"/>
      <c r="X65" s="16"/>
      <c r="Y65" s="65"/>
      <c r="Z65" s="10" t="s">
        <v>50</v>
      </c>
      <c r="AA65" s="64" t="e">
        <f ca="1">C37</f>
        <v>#NAME?</v>
      </c>
      <c r="AB65" s="16"/>
      <c r="AC65" s="16"/>
      <c r="AD65" s="65"/>
      <c r="AE65" s="10" t="s">
        <v>50</v>
      </c>
      <c r="AF65" s="64" t="e">
        <f ca="1">C38</f>
        <v>#NAME?</v>
      </c>
      <c r="AG65" s="16"/>
      <c r="AH65" s="16"/>
      <c r="AI65" s="65"/>
      <c r="AJ65" s="10" t="s">
        <v>50</v>
      </c>
      <c r="AK65" s="64" t="e">
        <f ca="1">C39</f>
        <v>#NAME?</v>
      </c>
      <c r="AL65" s="16"/>
      <c r="AM65" s="16"/>
      <c r="AN65" s="65"/>
    </row>
    <row r="66" spans="2:42">
      <c r="F66" s="10" t="s">
        <v>11</v>
      </c>
      <c r="G66" s="66">
        <f>D33</f>
        <v>1</v>
      </c>
      <c r="H66" s="16"/>
      <c r="I66" s="16"/>
      <c r="J66" s="16"/>
      <c r="K66" s="10" t="s">
        <v>11</v>
      </c>
      <c r="L66" s="66">
        <f>D34</f>
        <v>1</v>
      </c>
      <c r="M66" s="16"/>
      <c r="N66" s="16"/>
      <c r="O66" s="65"/>
      <c r="P66" s="10" t="s">
        <v>11</v>
      </c>
      <c r="Q66" s="66">
        <f>D35</f>
        <v>1.1000000000000001</v>
      </c>
      <c r="R66" s="16"/>
      <c r="S66" s="16"/>
      <c r="T66" s="65"/>
      <c r="U66" s="10" t="s">
        <v>11</v>
      </c>
      <c r="V66" s="66">
        <f>D36</f>
        <v>1</v>
      </c>
      <c r="W66" s="16"/>
      <c r="X66" s="16"/>
      <c r="Y66" s="65"/>
      <c r="Z66" s="10" t="s">
        <v>11</v>
      </c>
      <c r="AA66" s="66" t="e">
        <f ca="1">D37</f>
        <v>#NAME?</v>
      </c>
      <c r="AB66" s="16"/>
      <c r="AC66" s="16"/>
      <c r="AD66" s="65"/>
      <c r="AE66" s="10" t="s">
        <v>11</v>
      </c>
      <c r="AF66" s="66" t="e">
        <f ca="1">D38</f>
        <v>#NAME?</v>
      </c>
      <c r="AG66" s="16"/>
      <c r="AH66" s="16"/>
      <c r="AI66" s="65"/>
      <c r="AJ66" s="10" t="s">
        <v>11</v>
      </c>
      <c r="AK66" s="66" t="e">
        <f ca="1">D39</f>
        <v>#NAME?</v>
      </c>
      <c r="AL66" s="16"/>
      <c r="AM66" s="16"/>
      <c r="AN66" s="65"/>
    </row>
    <row r="67" spans="2:42">
      <c r="C67" s="2" t="s">
        <v>66</v>
      </c>
      <c r="D67" s="2" t="s">
        <v>67</v>
      </c>
      <c r="E67" s="11" t="s">
        <v>68</v>
      </c>
      <c r="F67" s="67" t="s">
        <v>69</v>
      </c>
      <c r="G67" s="16" t="s">
        <v>70</v>
      </c>
      <c r="H67" s="16" t="s">
        <v>71</v>
      </c>
      <c r="I67" s="16" t="s">
        <v>72</v>
      </c>
      <c r="J67" s="16" t="s">
        <v>73</v>
      </c>
      <c r="K67" s="67" t="s">
        <v>69</v>
      </c>
      <c r="L67" s="16" t="s">
        <v>70</v>
      </c>
      <c r="M67" s="16" t="s">
        <v>71</v>
      </c>
      <c r="N67" s="16" t="s">
        <v>72</v>
      </c>
      <c r="O67" s="65" t="s">
        <v>73</v>
      </c>
      <c r="P67" s="67" t="s">
        <v>69</v>
      </c>
      <c r="Q67" s="16" t="s">
        <v>70</v>
      </c>
      <c r="R67" s="16" t="s">
        <v>71</v>
      </c>
      <c r="S67" s="16" t="s">
        <v>72</v>
      </c>
      <c r="T67" s="65" t="s">
        <v>73</v>
      </c>
      <c r="U67" s="67" t="s">
        <v>69</v>
      </c>
      <c r="V67" s="16" t="s">
        <v>70</v>
      </c>
      <c r="W67" s="16" t="s">
        <v>71</v>
      </c>
      <c r="X67" s="16" t="s">
        <v>72</v>
      </c>
      <c r="Y67" s="65" t="s">
        <v>73</v>
      </c>
      <c r="Z67" s="67" t="s">
        <v>69</v>
      </c>
      <c r="AA67" s="16" t="s">
        <v>70</v>
      </c>
      <c r="AB67" s="16" t="s">
        <v>71</v>
      </c>
      <c r="AC67" s="16" t="s">
        <v>72</v>
      </c>
      <c r="AD67" s="65" t="s">
        <v>73</v>
      </c>
      <c r="AE67" s="67" t="s">
        <v>69</v>
      </c>
      <c r="AF67" s="16" t="s">
        <v>70</v>
      </c>
      <c r="AG67" s="16" t="s">
        <v>71</v>
      </c>
      <c r="AH67" s="16" t="s">
        <v>72</v>
      </c>
      <c r="AI67" s="65" t="s">
        <v>73</v>
      </c>
      <c r="AJ67" s="67" t="s">
        <v>69</v>
      </c>
      <c r="AK67" s="16" t="s">
        <v>70</v>
      </c>
      <c r="AL67" s="16" t="s">
        <v>71</v>
      </c>
      <c r="AM67" s="16" t="s">
        <v>72</v>
      </c>
      <c r="AN67" s="65" t="s">
        <v>73</v>
      </c>
      <c r="AP67" s="68" t="s">
        <v>74</v>
      </c>
    </row>
    <row r="68" spans="2:42">
      <c r="B68" s="2">
        <v>2002</v>
      </c>
      <c r="C68" s="2">
        <f t="shared" ref="C68:C82" ca="1" si="8">COUNTIF($C$33:$C$39,B68)</f>
        <v>0</v>
      </c>
      <c r="D68" s="54">
        <f t="shared" ref="D68:D82" ca="1" si="9">MIN(1,SUMIF($C$33:$C$39,B68,$G$33:$G$39))</f>
        <v>0</v>
      </c>
      <c r="E68" s="20" t="str">
        <f t="shared" ref="E68:E82" ca="1" si="10">IF(C68=0,"",D68/C68)</f>
        <v/>
      </c>
      <c r="F68" s="69" t="e">
        <f ca="1">IF($B68=G$65,$E68,0)</f>
        <v>#NAME?</v>
      </c>
      <c r="G68" s="70">
        <v>0</v>
      </c>
      <c r="H68" s="70">
        <v>0</v>
      </c>
      <c r="I68" s="71" t="e">
        <f t="shared" ref="I68:I82" ca="1" si="11">SUM(F68:H68)</f>
        <v>#NAME?</v>
      </c>
      <c r="J68" s="70" t="e">
        <f t="shared" ref="J68:J82" ca="1" si="12">IF(F68=0,"",G$66/SUMIF($C$33:$C$39,"&lt;="&amp;$B68,$D$33:$D$39))</f>
        <v>#NAME?</v>
      </c>
      <c r="K68" s="69" t="e">
        <f ca="1">IF($B68=L$65,$E68,0)</f>
        <v>#NAME?</v>
      </c>
      <c r="L68" s="70">
        <v>0</v>
      </c>
      <c r="M68" s="70">
        <v>0</v>
      </c>
      <c r="N68" s="70" t="e">
        <f t="shared" ref="N68:N82" ca="1" si="13">SUM(K68:M68)</f>
        <v>#NAME?</v>
      </c>
      <c r="O68" s="72" t="e">
        <f t="shared" ref="O68:O82" ca="1" si="14">IF(K68=0,"",L$66/SUMIF($C$33:$C$39,"&lt;="&amp;$B68,$D$33:$D$39))</f>
        <v>#NAME?</v>
      </c>
      <c r="P68" s="69" t="e">
        <f ca="1">IF($B68=Q$65,$E68,0)</f>
        <v>#NAME?</v>
      </c>
      <c r="Q68" s="70">
        <v>0</v>
      </c>
      <c r="R68" s="70">
        <v>0</v>
      </c>
      <c r="S68" s="70" t="e">
        <f t="shared" ref="S68:S82" ca="1" si="15">SUM(P68:R68)</f>
        <v>#NAME?</v>
      </c>
      <c r="T68" s="72" t="e">
        <f t="shared" ref="T68:T82" ca="1" si="16">IF(P68=0,"",Q$66/SUMIF($C$33:$C$39,"&lt;="&amp;$B68,$D$33:$D$39))</f>
        <v>#NAME?</v>
      </c>
      <c r="U68" s="69" t="e">
        <f ca="1">IF($B68=V$65,$E68,0)</f>
        <v>#NAME?</v>
      </c>
      <c r="V68" s="70">
        <v>0</v>
      </c>
      <c r="W68" s="70">
        <v>0</v>
      </c>
      <c r="X68" s="70" t="e">
        <f t="shared" ref="X68:X82" ca="1" si="17">SUM(U68:W68)</f>
        <v>#NAME?</v>
      </c>
      <c r="Y68" s="72" t="e">
        <f t="shared" ref="Y68:Y82" ca="1" si="18">IF(U68=0,"",V$66/SUMIF($C$33:$C$39,"&lt;="&amp;$B68,$D$33:$D$39))</f>
        <v>#NAME?</v>
      </c>
      <c r="Z68" s="69" t="e">
        <f ca="1">IF($B68=AA$65,$E68,0)</f>
        <v>#NAME?</v>
      </c>
      <c r="AA68" s="70">
        <v>0</v>
      </c>
      <c r="AB68" s="70">
        <v>0</v>
      </c>
      <c r="AC68" s="70" t="e">
        <f t="shared" ref="AC68:AC82" ca="1" si="19">SUM(Z68:AB68)</f>
        <v>#NAME?</v>
      </c>
      <c r="AD68" s="72" t="e">
        <f t="shared" ref="AD68:AD82" ca="1" si="20">IF(Z68=0,"",AA$66/SUMIF($C$33:$C$39,"&lt;="&amp;$B68,$D$33:$D$39))</f>
        <v>#NAME?</v>
      </c>
      <c r="AE68" s="69" t="e">
        <f ca="1">IF($B68=AF$65,$E68,0)</f>
        <v>#NAME?</v>
      </c>
      <c r="AF68" s="70">
        <v>0</v>
      </c>
      <c r="AG68" s="70">
        <v>0</v>
      </c>
      <c r="AH68" s="70" t="e">
        <f t="shared" ref="AH68:AH82" ca="1" si="21">SUM(AE68:AG68)</f>
        <v>#NAME?</v>
      </c>
      <c r="AI68" s="72" t="e">
        <f t="shared" ref="AI68:AI82" ca="1" si="22">IF(AE68=0,"",AF$66/SUMIF($C$33:$C$39,"&lt;="&amp;$B68,$D$33:$D$39))</f>
        <v>#NAME?</v>
      </c>
      <c r="AJ68" s="69" t="e">
        <f ca="1">IF($B68=AK$65,$E68,0)</f>
        <v>#NAME?</v>
      </c>
      <c r="AK68" s="70">
        <v>0</v>
      </c>
      <c r="AL68" s="70">
        <v>0</v>
      </c>
      <c r="AM68" s="70" t="e">
        <f t="shared" ref="AM68:AM82" ca="1" si="23">SUM(AJ68:AL68)</f>
        <v>#NAME?</v>
      </c>
      <c r="AN68" s="72" t="e">
        <f t="shared" ref="AN68:AN82" ca="1" si="24">IF(AJ68=0,"",AK$66/SUMIF($C$33:$C$39,"&lt;="&amp;$B68,$D$33:$D$39))</f>
        <v>#NAME?</v>
      </c>
      <c r="AP68" s="73" t="e">
        <f t="shared" ref="AP68:AP82" ca="1" si="25">SUM(I68,N68,S68,X68,AC68,AH68,AM68)</f>
        <v>#NAME?</v>
      </c>
    </row>
    <row r="69" spans="2:42">
      <c r="B69" s="2">
        <v>2003</v>
      </c>
      <c r="C69" s="2">
        <f t="shared" ca="1" si="8"/>
        <v>0</v>
      </c>
      <c r="D69" s="74">
        <f t="shared" ca="1" si="9"/>
        <v>0</v>
      </c>
      <c r="E69" s="70" t="str">
        <f t="shared" ca="1" si="10"/>
        <v/>
      </c>
      <c r="F69" s="69" t="e">
        <f t="shared" ref="F69:F82" ca="1" si="26">IF($B69=G$65,$E69,I68)</f>
        <v>#NAME?</v>
      </c>
      <c r="G69" s="70">
        <f t="shared" ref="G69:G82" ca="1" si="27">-IF($C69&gt;0,I68*$D69,0)</f>
        <v>0</v>
      </c>
      <c r="H69" s="70" t="e">
        <f t="shared" ref="H69:H82" ca="1" si="28">IF(I68=0,0,$C$25*(J68-(I68)))</f>
        <v>#NAME?</v>
      </c>
      <c r="I69" s="71" t="e">
        <f t="shared" ca="1" si="11"/>
        <v>#NAME?</v>
      </c>
      <c r="J69" s="70" t="e">
        <f t="shared" ca="1" si="12"/>
        <v>#NAME?</v>
      </c>
      <c r="K69" s="69" t="e">
        <f t="shared" ref="K69:K82" ca="1" si="29">IF($B69=L$65,$E69,N68)</f>
        <v>#NAME?</v>
      </c>
      <c r="L69" s="70">
        <f t="shared" ref="L69:L82" ca="1" si="30">-IF($C69&gt;0,N68*$D69,0)</f>
        <v>0</v>
      </c>
      <c r="M69" s="70" t="e">
        <f t="shared" ref="M69:M82" ca="1" si="31">IF(N68=0,0,$C$25*(O68-(N68)))</f>
        <v>#NAME?</v>
      </c>
      <c r="N69" s="70" t="e">
        <f t="shared" ca="1" si="13"/>
        <v>#NAME?</v>
      </c>
      <c r="O69" s="72" t="e">
        <f t="shared" ca="1" si="14"/>
        <v>#NAME?</v>
      </c>
      <c r="P69" s="69" t="e">
        <f t="shared" ref="P69:P82" ca="1" si="32">IF($B69=Q$65,$E69,S68)</f>
        <v>#NAME?</v>
      </c>
      <c r="Q69" s="70">
        <f t="shared" ref="Q69:Q82" ca="1" si="33">-IF($C69&gt;0,S68*$D69,0)</f>
        <v>0</v>
      </c>
      <c r="R69" s="70" t="e">
        <f t="shared" ref="R69:R82" ca="1" si="34">IF(S68=0,0,$C$25*(T68-(S68)))</f>
        <v>#NAME?</v>
      </c>
      <c r="S69" s="70" t="e">
        <f t="shared" ca="1" si="15"/>
        <v>#NAME?</v>
      </c>
      <c r="T69" s="72" t="e">
        <f t="shared" ca="1" si="16"/>
        <v>#NAME?</v>
      </c>
      <c r="U69" s="69" t="e">
        <f t="shared" ref="U69:U82" ca="1" si="35">IF($B69=V$65,$E69,X68)</f>
        <v>#NAME?</v>
      </c>
      <c r="V69" s="70">
        <f t="shared" ref="V69:V82" ca="1" si="36">-IF($C69&gt;0,X68*$D69,0)</f>
        <v>0</v>
      </c>
      <c r="W69" s="70" t="e">
        <f t="shared" ref="W69:W82" ca="1" si="37">IF(X68=0,0,$C$25*(Y68-(X68)))</f>
        <v>#NAME?</v>
      </c>
      <c r="X69" s="70" t="e">
        <f t="shared" ca="1" si="17"/>
        <v>#NAME?</v>
      </c>
      <c r="Y69" s="72" t="e">
        <f t="shared" ca="1" si="18"/>
        <v>#NAME?</v>
      </c>
      <c r="Z69" s="69" t="e">
        <f t="shared" ref="Z69:Z82" ca="1" si="38">IF($B69=AA$65,$E69,AC68)</f>
        <v>#NAME?</v>
      </c>
      <c r="AA69" s="70">
        <f t="shared" ref="AA69:AA82" ca="1" si="39">-IF($C69&gt;0,AC68*$D69,0)</f>
        <v>0</v>
      </c>
      <c r="AB69" s="70" t="e">
        <f t="shared" ref="AB69:AB82" ca="1" si="40">IF(AC68=0,0,$C$25*(AD68-(AC68)))</f>
        <v>#NAME?</v>
      </c>
      <c r="AC69" s="70" t="e">
        <f t="shared" ca="1" si="19"/>
        <v>#NAME?</v>
      </c>
      <c r="AD69" s="72" t="e">
        <f t="shared" ca="1" si="20"/>
        <v>#NAME?</v>
      </c>
      <c r="AE69" s="69" t="e">
        <f t="shared" ref="AE69:AE82" ca="1" si="41">IF($B69=AF$65,$E69,AH68)</f>
        <v>#NAME?</v>
      </c>
      <c r="AF69" s="70">
        <f t="shared" ref="AF69:AF82" ca="1" si="42">-IF($C69&gt;0,AH68*$D69,0)</f>
        <v>0</v>
      </c>
      <c r="AG69" s="70" t="e">
        <f t="shared" ref="AG69:AG82" ca="1" si="43">IF(AH68=0,0,$C$25*(AI68-(AH68)))</f>
        <v>#NAME?</v>
      </c>
      <c r="AH69" s="70" t="e">
        <f t="shared" ca="1" si="21"/>
        <v>#NAME?</v>
      </c>
      <c r="AI69" s="72" t="e">
        <f t="shared" ca="1" si="22"/>
        <v>#NAME?</v>
      </c>
      <c r="AJ69" s="69" t="e">
        <f t="shared" ref="AJ69:AJ82" ca="1" si="44">IF($B69=AK$65,$E69,AM68)</f>
        <v>#NAME?</v>
      </c>
      <c r="AK69" s="70">
        <f t="shared" ref="AK69:AK82" ca="1" si="45">-IF($C69&gt;0,AM68*$D69,0)</f>
        <v>0</v>
      </c>
      <c r="AL69" s="70" t="e">
        <f t="shared" ref="AL69:AL82" ca="1" si="46">IF(AM68=0,0,$C$25*(AN68-(AM68)))</f>
        <v>#NAME?</v>
      </c>
      <c r="AM69" s="70" t="e">
        <f t="shared" ca="1" si="23"/>
        <v>#NAME?</v>
      </c>
      <c r="AN69" s="72" t="e">
        <f t="shared" ca="1" si="24"/>
        <v>#NAME?</v>
      </c>
      <c r="AP69" s="73" t="e">
        <f t="shared" ca="1" si="25"/>
        <v>#NAME?</v>
      </c>
    </row>
    <row r="70" spans="2:42">
      <c r="B70" s="2">
        <v>2004</v>
      </c>
      <c r="C70" s="2">
        <f t="shared" ca="1" si="8"/>
        <v>0</v>
      </c>
      <c r="D70" s="54">
        <f t="shared" ca="1" si="9"/>
        <v>0</v>
      </c>
      <c r="E70" s="20" t="str">
        <f t="shared" ca="1" si="10"/>
        <v/>
      </c>
      <c r="F70" s="69" t="e">
        <f t="shared" ca="1" si="26"/>
        <v>#NAME?</v>
      </c>
      <c r="G70" s="70">
        <f t="shared" ca="1" si="27"/>
        <v>0</v>
      </c>
      <c r="H70" s="70" t="e">
        <f t="shared" ca="1" si="28"/>
        <v>#NAME?</v>
      </c>
      <c r="I70" s="71" t="e">
        <f t="shared" ca="1" si="11"/>
        <v>#NAME?</v>
      </c>
      <c r="J70" s="70" t="e">
        <f t="shared" ca="1" si="12"/>
        <v>#NAME?</v>
      </c>
      <c r="K70" s="69" t="e">
        <f t="shared" ca="1" si="29"/>
        <v>#NAME?</v>
      </c>
      <c r="L70" s="70">
        <f t="shared" ca="1" si="30"/>
        <v>0</v>
      </c>
      <c r="M70" s="70" t="e">
        <f t="shared" ca="1" si="31"/>
        <v>#NAME?</v>
      </c>
      <c r="N70" s="70" t="e">
        <f t="shared" ca="1" si="13"/>
        <v>#NAME?</v>
      </c>
      <c r="O70" s="72" t="e">
        <f t="shared" ca="1" si="14"/>
        <v>#NAME?</v>
      </c>
      <c r="P70" s="69" t="e">
        <f t="shared" ca="1" si="32"/>
        <v>#NAME?</v>
      </c>
      <c r="Q70" s="70">
        <f t="shared" ca="1" si="33"/>
        <v>0</v>
      </c>
      <c r="R70" s="70" t="e">
        <f t="shared" ca="1" si="34"/>
        <v>#NAME?</v>
      </c>
      <c r="S70" s="70" t="e">
        <f t="shared" ca="1" si="15"/>
        <v>#NAME?</v>
      </c>
      <c r="T70" s="72" t="e">
        <f t="shared" ca="1" si="16"/>
        <v>#NAME?</v>
      </c>
      <c r="U70" s="69" t="e">
        <f t="shared" ca="1" si="35"/>
        <v>#NAME?</v>
      </c>
      <c r="V70" s="70">
        <f t="shared" ca="1" si="36"/>
        <v>0</v>
      </c>
      <c r="W70" s="70" t="e">
        <f t="shared" ca="1" si="37"/>
        <v>#NAME?</v>
      </c>
      <c r="X70" s="70" t="e">
        <f t="shared" ca="1" si="17"/>
        <v>#NAME?</v>
      </c>
      <c r="Y70" s="72" t="e">
        <f t="shared" ca="1" si="18"/>
        <v>#NAME?</v>
      </c>
      <c r="Z70" s="69" t="e">
        <f t="shared" ca="1" si="38"/>
        <v>#NAME?</v>
      </c>
      <c r="AA70" s="70">
        <f t="shared" ca="1" si="39"/>
        <v>0</v>
      </c>
      <c r="AB70" s="70" t="e">
        <f t="shared" ca="1" si="40"/>
        <v>#NAME?</v>
      </c>
      <c r="AC70" s="70" t="e">
        <f t="shared" ca="1" si="19"/>
        <v>#NAME?</v>
      </c>
      <c r="AD70" s="72" t="e">
        <f t="shared" ca="1" si="20"/>
        <v>#NAME?</v>
      </c>
      <c r="AE70" s="69" t="e">
        <f t="shared" ca="1" si="41"/>
        <v>#NAME?</v>
      </c>
      <c r="AF70" s="70">
        <f t="shared" ca="1" si="42"/>
        <v>0</v>
      </c>
      <c r="AG70" s="70" t="e">
        <f t="shared" ca="1" si="43"/>
        <v>#NAME?</v>
      </c>
      <c r="AH70" s="70" t="e">
        <f t="shared" ca="1" si="21"/>
        <v>#NAME?</v>
      </c>
      <c r="AI70" s="72" t="e">
        <f t="shared" ca="1" si="22"/>
        <v>#NAME?</v>
      </c>
      <c r="AJ70" s="69" t="e">
        <f t="shared" ca="1" si="44"/>
        <v>#NAME?</v>
      </c>
      <c r="AK70" s="70">
        <f t="shared" ca="1" si="45"/>
        <v>0</v>
      </c>
      <c r="AL70" s="70" t="e">
        <f t="shared" ca="1" si="46"/>
        <v>#NAME?</v>
      </c>
      <c r="AM70" s="70" t="e">
        <f t="shared" ca="1" si="23"/>
        <v>#NAME?</v>
      </c>
      <c r="AN70" s="72" t="e">
        <f t="shared" ca="1" si="24"/>
        <v>#NAME?</v>
      </c>
      <c r="AP70" s="73" t="e">
        <f t="shared" ca="1" si="25"/>
        <v>#NAME?</v>
      </c>
    </row>
    <row r="71" spans="2:42">
      <c r="B71" s="2">
        <v>2005</v>
      </c>
      <c r="C71" s="2">
        <f t="shared" ca="1" si="8"/>
        <v>0</v>
      </c>
      <c r="D71" s="54">
        <f t="shared" ca="1" si="9"/>
        <v>0</v>
      </c>
      <c r="E71" s="20" t="str">
        <f t="shared" ca="1" si="10"/>
        <v/>
      </c>
      <c r="F71" s="69" t="e">
        <f t="shared" ca="1" si="26"/>
        <v>#NAME?</v>
      </c>
      <c r="G71" s="70">
        <f t="shared" ca="1" si="27"/>
        <v>0</v>
      </c>
      <c r="H71" s="70" t="e">
        <f t="shared" ca="1" si="28"/>
        <v>#NAME?</v>
      </c>
      <c r="I71" s="71" t="e">
        <f t="shared" ca="1" si="11"/>
        <v>#NAME?</v>
      </c>
      <c r="J71" s="70" t="e">
        <f t="shared" ca="1" si="12"/>
        <v>#NAME?</v>
      </c>
      <c r="K71" s="69" t="e">
        <f t="shared" ca="1" si="29"/>
        <v>#NAME?</v>
      </c>
      <c r="L71" s="70">
        <f t="shared" ca="1" si="30"/>
        <v>0</v>
      </c>
      <c r="M71" s="70" t="e">
        <f t="shared" ca="1" si="31"/>
        <v>#NAME?</v>
      </c>
      <c r="N71" s="70" t="e">
        <f t="shared" ca="1" si="13"/>
        <v>#NAME?</v>
      </c>
      <c r="O71" s="72" t="e">
        <f t="shared" ca="1" si="14"/>
        <v>#NAME?</v>
      </c>
      <c r="P71" s="69" t="e">
        <f t="shared" ca="1" si="32"/>
        <v>#NAME?</v>
      </c>
      <c r="Q71" s="70">
        <f t="shared" ca="1" si="33"/>
        <v>0</v>
      </c>
      <c r="R71" s="70" t="e">
        <f t="shared" ca="1" si="34"/>
        <v>#NAME?</v>
      </c>
      <c r="S71" s="70" t="e">
        <f t="shared" ca="1" si="15"/>
        <v>#NAME?</v>
      </c>
      <c r="T71" s="72" t="e">
        <f t="shared" ca="1" si="16"/>
        <v>#NAME?</v>
      </c>
      <c r="U71" s="69" t="e">
        <f t="shared" ca="1" si="35"/>
        <v>#NAME?</v>
      </c>
      <c r="V71" s="70">
        <f t="shared" ca="1" si="36"/>
        <v>0</v>
      </c>
      <c r="W71" s="70" t="e">
        <f t="shared" ca="1" si="37"/>
        <v>#NAME?</v>
      </c>
      <c r="X71" s="70" t="e">
        <f t="shared" ca="1" si="17"/>
        <v>#NAME?</v>
      </c>
      <c r="Y71" s="72" t="e">
        <f t="shared" ca="1" si="18"/>
        <v>#NAME?</v>
      </c>
      <c r="Z71" s="69" t="e">
        <f t="shared" ca="1" si="38"/>
        <v>#NAME?</v>
      </c>
      <c r="AA71" s="70">
        <f t="shared" ca="1" si="39"/>
        <v>0</v>
      </c>
      <c r="AB71" s="70" t="e">
        <f t="shared" ca="1" si="40"/>
        <v>#NAME?</v>
      </c>
      <c r="AC71" s="70" t="e">
        <f t="shared" ca="1" si="19"/>
        <v>#NAME?</v>
      </c>
      <c r="AD71" s="72" t="e">
        <f t="shared" ca="1" si="20"/>
        <v>#NAME?</v>
      </c>
      <c r="AE71" s="69" t="e">
        <f t="shared" ca="1" si="41"/>
        <v>#NAME?</v>
      </c>
      <c r="AF71" s="70">
        <f t="shared" ca="1" si="42"/>
        <v>0</v>
      </c>
      <c r="AG71" s="70" t="e">
        <f t="shared" ca="1" si="43"/>
        <v>#NAME?</v>
      </c>
      <c r="AH71" s="70" t="e">
        <f t="shared" ca="1" si="21"/>
        <v>#NAME?</v>
      </c>
      <c r="AI71" s="72" t="e">
        <f t="shared" ca="1" si="22"/>
        <v>#NAME?</v>
      </c>
      <c r="AJ71" s="69" t="e">
        <f t="shared" ca="1" si="44"/>
        <v>#NAME?</v>
      </c>
      <c r="AK71" s="70">
        <f t="shared" ca="1" si="45"/>
        <v>0</v>
      </c>
      <c r="AL71" s="70" t="e">
        <f t="shared" ca="1" si="46"/>
        <v>#NAME?</v>
      </c>
      <c r="AM71" s="70" t="e">
        <f t="shared" ca="1" si="23"/>
        <v>#NAME?</v>
      </c>
      <c r="AN71" s="72" t="e">
        <f t="shared" ca="1" si="24"/>
        <v>#NAME?</v>
      </c>
      <c r="AP71" s="73" t="e">
        <f t="shared" ca="1" si="25"/>
        <v>#NAME?</v>
      </c>
    </row>
    <row r="72" spans="2:42">
      <c r="B72" s="2">
        <v>2006</v>
      </c>
      <c r="C72" s="2">
        <f t="shared" ca="1" si="8"/>
        <v>0</v>
      </c>
      <c r="D72" s="54">
        <f t="shared" ca="1" si="9"/>
        <v>0</v>
      </c>
      <c r="E72" s="20" t="str">
        <f t="shared" ca="1" si="10"/>
        <v/>
      </c>
      <c r="F72" s="69" t="e">
        <f t="shared" ca="1" si="26"/>
        <v>#NAME?</v>
      </c>
      <c r="G72" s="70">
        <f t="shared" ca="1" si="27"/>
        <v>0</v>
      </c>
      <c r="H72" s="70" t="e">
        <f t="shared" ca="1" si="28"/>
        <v>#NAME?</v>
      </c>
      <c r="I72" s="71" t="e">
        <f t="shared" ca="1" si="11"/>
        <v>#NAME?</v>
      </c>
      <c r="J72" s="70" t="e">
        <f t="shared" ca="1" si="12"/>
        <v>#NAME?</v>
      </c>
      <c r="K72" s="69" t="e">
        <f t="shared" ca="1" si="29"/>
        <v>#NAME?</v>
      </c>
      <c r="L72" s="70">
        <f t="shared" ca="1" si="30"/>
        <v>0</v>
      </c>
      <c r="M72" s="70" t="e">
        <f t="shared" ca="1" si="31"/>
        <v>#NAME?</v>
      </c>
      <c r="N72" s="70" t="e">
        <f t="shared" ca="1" si="13"/>
        <v>#NAME?</v>
      </c>
      <c r="O72" s="72" t="e">
        <f t="shared" ca="1" si="14"/>
        <v>#NAME?</v>
      </c>
      <c r="P72" s="69" t="e">
        <f t="shared" ca="1" si="32"/>
        <v>#NAME?</v>
      </c>
      <c r="Q72" s="70">
        <f t="shared" ca="1" si="33"/>
        <v>0</v>
      </c>
      <c r="R72" s="70" t="e">
        <f t="shared" ca="1" si="34"/>
        <v>#NAME?</v>
      </c>
      <c r="S72" s="70" t="e">
        <f t="shared" ca="1" si="15"/>
        <v>#NAME?</v>
      </c>
      <c r="T72" s="72" t="e">
        <f t="shared" ca="1" si="16"/>
        <v>#NAME?</v>
      </c>
      <c r="U72" s="69" t="e">
        <f t="shared" ca="1" si="35"/>
        <v>#NAME?</v>
      </c>
      <c r="V72" s="70">
        <f t="shared" ca="1" si="36"/>
        <v>0</v>
      </c>
      <c r="W72" s="70" t="e">
        <f t="shared" ca="1" si="37"/>
        <v>#NAME?</v>
      </c>
      <c r="X72" s="70" t="e">
        <f t="shared" ca="1" si="17"/>
        <v>#NAME?</v>
      </c>
      <c r="Y72" s="72" t="e">
        <f t="shared" ca="1" si="18"/>
        <v>#NAME?</v>
      </c>
      <c r="Z72" s="69" t="e">
        <f t="shared" ca="1" si="38"/>
        <v>#NAME?</v>
      </c>
      <c r="AA72" s="70">
        <f t="shared" ca="1" si="39"/>
        <v>0</v>
      </c>
      <c r="AB72" s="70" t="e">
        <f t="shared" ca="1" si="40"/>
        <v>#NAME?</v>
      </c>
      <c r="AC72" s="70" t="e">
        <f t="shared" ca="1" si="19"/>
        <v>#NAME?</v>
      </c>
      <c r="AD72" s="72" t="e">
        <f t="shared" ca="1" si="20"/>
        <v>#NAME?</v>
      </c>
      <c r="AE72" s="69" t="e">
        <f t="shared" ca="1" si="41"/>
        <v>#NAME?</v>
      </c>
      <c r="AF72" s="70">
        <f t="shared" ca="1" si="42"/>
        <v>0</v>
      </c>
      <c r="AG72" s="70" t="e">
        <f t="shared" ca="1" si="43"/>
        <v>#NAME?</v>
      </c>
      <c r="AH72" s="70" t="e">
        <f t="shared" ca="1" si="21"/>
        <v>#NAME?</v>
      </c>
      <c r="AI72" s="72" t="e">
        <f t="shared" ca="1" si="22"/>
        <v>#NAME?</v>
      </c>
      <c r="AJ72" s="69" t="e">
        <f t="shared" ca="1" si="44"/>
        <v>#NAME?</v>
      </c>
      <c r="AK72" s="70">
        <f t="shared" ca="1" si="45"/>
        <v>0</v>
      </c>
      <c r="AL72" s="70" t="e">
        <f t="shared" ca="1" si="46"/>
        <v>#NAME?</v>
      </c>
      <c r="AM72" s="70" t="e">
        <f t="shared" ca="1" si="23"/>
        <v>#NAME?</v>
      </c>
      <c r="AN72" s="72" t="e">
        <f t="shared" ca="1" si="24"/>
        <v>#NAME?</v>
      </c>
      <c r="AP72" s="73" t="e">
        <f t="shared" ca="1" si="25"/>
        <v>#NAME?</v>
      </c>
    </row>
    <row r="73" spans="2:42">
      <c r="B73" s="2">
        <v>2007</v>
      </c>
      <c r="C73" s="2">
        <f t="shared" ca="1" si="8"/>
        <v>0</v>
      </c>
      <c r="D73" s="54">
        <f t="shared" ca="1" si="9"/>
        <v>0</v>
      </c>
      <c r="E73" s="20" t="str">
        <f t="shared" ca="1" si="10"/>
        <v/>
      </c>
      <c r="F73" s="69" t="e">
        <f t="shared" ca="1" si="26"/>
        <v>#NAME?</v>
      </c>
      <c r="G73" s="70">
        <f t="shared" ca="1" si="27"/>
        <v>0</v>
      </c>
      <c r="H73" s="70" t="e">
        <f t="shared" ca="1" si="28"/>
        <v>#NAME?</v>
      </c>
      <c r="I73" s="71" t="e">
        <f t="shared" ca="1" si="11"/>
        <v>#NAME?</v>
      </c>
      <c r="J73" s="70" t="e">
        <f t="shared" ca="1" si="12"/>
        <v>#NAME?</v>
      </c>
      <c r="K73" s="69" t="e">
        <f t="shared" ca="1" si="29"/>
        <v>#NAME?</v>
      </c>
      <c r="L73" s="70">
        <f t="shared" ca="1" si="30"/>
        <v>0</v>
      </c>
      <c r="M73" s="70" t="e">
        <f t="shared" ca="1" si="31"/>
        <v>#NAME?</v>
      </c>
      <c r="N73" s="70" t="e">
        <f t="shared" ca="1" si="13"/>
        <v>#NAME?</v>
      </c>
      <c r="O73" s="72" t="e">
        <f t="shared" ca="1" si="14"/>
        <v>#NAME?</v>
      </c>
      <c r="P73" s="69" t="e">
        <f t="shared" ca="1" si="32"/>
        <v>#NAME?</v>
      </c>
      <c r="Q73" s="70">
        <f t="shared" ca="1" si="33"/>
        <v>0</v>
      </c>
      <c r="R73" s="70" t="e">
        <f t="shared" ca="1" si="34"/>
        <v>#NAME?</v>
      </c>
      <c r="S73" s="70" t="e">
        <f t="shared" ca="1" si="15"/>
        <v>#NAME?</v>
      </c>
      <c r="T73" s="72" t="e">
        <f t="shared" ca="1" si="16"/>
        <v>#NAME?</v>
      </c>
      <c r="U73" s="69" t="e">
        <f t="shared" ca="1" si="35"/>
        <v>#NAME?</v>
      </c>
      <c r="V73" s="70">
        <f t="shared" ca="1" si="36"/>
        <v>0</v>
      </c>
      <c r="W73" s="70" t="e">
        <f t="shared" ca="1" si="37"/>
        <v>#NAME?</v>
      </c>
      <c r="X73" s="70" t="e">
        <f t="shared" ca="1" si="17"/>
        <v>#NAME?</v>
      </c>
      <c r="Y73" s="72" t="e">
        <f t="shared" ca="1" si="18"/>
        <v>#NAME?</v>
      </c>
      <c r="Z73" s="69" t="e">
        <f t="shared" ca="1" si="38"/>
        <v>#NAME?</v>
      </c>
      <c r="AA73" s="70">
        <f t="shared" ca="1" si="39"/>
        <v>0</v>
      </c>
      <c r="AB73" s="70" t="e">
        <f t="shared" ca="1" si="40"/>
        <v>#NAME?</v>
      </c>
      <c r="AC73" s="70" t="e">
        <f t="shared" ca="1" si="19"/>
        <v>#NAME?</v>
      </c>
      <c r="AD73" s="72" t="e">
        <f t="shared" ca="1" si="20"/>
        <v>#NAME?</v>
      </c>
      <c r="AE73" s="69" t="e">
        <f t="shared" ca="1" si="41"/>
        <v>#NAME?</v>
      </c>
      <c r="AF73" s="70">
        <f t="shared" ca="1" si="42"/>
        <v>0</v>
      </c>
      <c r="AG73" s="70" t="e">
        <f t="shared" ca="1" si="43"/>
        <v>#NAME?</v>
      </c>
      <c r="AH73" s="70" t="e">
        <f t="shared" ca="1" si="21"/>
        <v>#NAME?</v>
      </c>
      <c r="AI73" s="72" t="e">
        <f t="shared" ca="1" si="22"/>
        <v>#NAME?</v>
      </c>
      <c r="AJ73" s="69" t="e">
        <f t="shared" ca="1" si="44"/>
        <v>#NAME?</v>
      </c>
      <c r="AK73" s="70">
        <f t="shared" ca="1" si="45"/>
        <v>0</v>
      </c>
      <c r="AL73" s="70" t="e">
        <f t="shared" ca="1" si="46"/>
        <v>#NAME?</v>
      </c>
      <c r="AM73" s="70" t="e">
        <f t="shared" ca="1" si="23"/>
        <v>#NAME?</v>
      </c>
      <c r="AN73" s="72" t="e">
        <f t="shared" ca="1" si="24"/>
        <v>#NAME?</v>
      </c>
      <c r="AP73" s="73" t="e">
        <f t="shared" ca="1" si="25"/>
        <v>#NAME?</v>
      </c>
    </row>
    <row r="74" spans="2:42">
      <c r="B74" s="2">
        <v>2008</v>
      </c>
      <c r="C74" s="2">
        <f t="shared" ca="1" si="8"/>
        <v>0</v>
      </c>
      <c r="D74" s="54">
        <f t="shared" ca="1" si="9"/>
        <v>0</v>
      </c>
      <c r="E74" s="20" t="str">
        <f t="shared" ca="1" si="10"/>
        <v/>
      </c>
      <c r="F74" s="69" t="e">
        <f t="shared" ca="1" si="26"/>
        <v>#NAME?</v>
      </c>
      <c r="G74" s="70">
        <f t="shared" ca="1" si="27"/>
        <v>0</v>
      </c>
      <c r="H74" s="70" t="e">
        <f t="shared" ca="1" si="28"/>
        <v>#NAME?</v>
      </c>
      <c r="I74" s="71" t="e">
        <f t="shared" ca="1" si="11"/>
        <v>#NAME?</v>
      </c>
      <c r="J74" s="70" t="e">
        <f t="shared" ca="1" si="12"/>
        <v>#NAME?</v>
      </c>
      <c r="K74" s="69" t="e">
        <f t="shared" ca="1" si="29"/>
        <v>#NAME?</v>
      </c>
      <c r="L74" s="70">
        <f t="shared" ca="1" si="30"/>
        <v>0</v>
      </c>
      <c r="M74" s="70" t="e">
        <f t="shared" ca="1" si="31"/>
        <v>#NAME?</v>
      </c>
      <c r="N74" s="70" t="e">
        <f t="shared" ca="1" si="13"/>
        <v>#NAME?</v>
      </c>
      <c r="O74" s="72" t="e">
        <f t="shared" ca="1" si="14"/>
        <v>#NAME?</v>
      </c>
      <c r="P74" s="69" t="e">
        <f t="shared" ca="1" si="32"/>
        <v>#NAME?</v>
      </c>
      <c r="Q74" s="70">
        <f t="shared" ca="1" si="33"/>
        <v>0</v>
      </c>
      <c r="R74" s="70" t="e">
        <f t="shared" ca="1" si="34"/>
        <v>#NAME?</v>
      </c>
      <c r="S74" s="70" t="e">
        <f t="shared" ca="1" si="15"/>
        <v>#NAME?</v>
      </c>
      <c r="T74" s="72" t="e">
        <f t="shared" ca="1" si="16"/>
        <v>#NAME?</v>
      </c>
      <c r="U74" s="69" t="e">
        <f t="shared" ca="1" si="35"/>
        <v>#NAME?</v>
      </c>
      <c r="V74" s="70">
        <f t="shared" ca="1" si="36"/>
        <v>0</v>
      </c>
      <c r="W74" s="70" t="e">
        <f t="shared" ca="1" si="37"/>
        <v>#NAME?</v>
      </c>
      <c r="X74" s="70" t="e">
        <f t="shared" ca="1" si="17"/>
        <v>#NAME?</v>
      </c>
      <c r="Y74" s="72" t="e">
        <f t="shared" ca="1" si="18"/>
        <v>#NAME?</v>
      </c>
      <c r="Z74" s="69" t="e">
        <f t="shared" ca="1" si="38"/>
        <v>#NAME?</v>
      </c>
      <c r="AA74" s="70">
        <f t="shared" ca="1" si="39"/>
        <v>0</v>
      </c>
      <c r="AB74" s="70" t="e">
        <f t="shared" ca="1" si="40"/>
        <v>#NAME?</v>
      </c>
      <c r="AC74" s="70" t="e">
        <f t="shared" ca="1" si="19"/>
        <v>#NAME?</v>
      </c>
      <c r="AD74" s="72" t="e">
        <f t="shared" ca="1" si="20"/>
        <v>#NAME?</v>
      </c>
      <c r="AE74" s="69" t="e">
        <f t="shared" ca="1" si="41"/>
        <v>#NAME?</v>
      </c>
      <c r="AF74" s="70">
        <f t="shared" ca="1" si="42"/>
        <v>0</v>
      </c>
      <c r="AG74" s="70" t="e">
        <f t="shared" ca="1" si="43"/>
        <v>#NAME?</v>
      </c>
      <c r="AH74" s="70" t="e">
        <f t="shared" ca="1" si="21"/>
        <v>#NAME?</v>
      </c>
      <c r="AI74" s="72" t="e">
        <f t="shared" ca="1" si="22"/>
        <v>#NAME?</v>
      </c>
      <c r="AJ74" s="69" t="e">
        <f t="shared" ca="1" si="44"/>
        <v>#NAME?</v>
      </c>
      <c r="AK74" s="70">
        <f t="shared" ca="1" si="45"/>
        <v>0</v>
      </c>
      <c r="AL74" s="70" t="e">
        <f t="shared" ca="1" si="46"/>
        <v>#NAME?</v>
      </c>
      <c r="AM74" s="70" t="e">
        <f t="shared" ca="1" si="23"/>
        <v>#NAME?</v>
      </c>
      <c r="AN74" s="72" t="e">
        <f t="shared" ca="1" si="24"/>
        <v>#NAME?</v>
      </c>
      <c r="AP74" s="73" t="e">
        <f t="shared" ca="1" si="25"/>
        <v>#NAME?</v>
      </c>
    </row>
    <row r="75" spans="2:42">
      <c r="B75" s="2">
        <v>2009</v>
      </c>
      <c r="C75" s="2">
        <f t="shared" ca="1" si="8"/>
        <v>0</v>
      </c>
      <c r="D75" s="54">
        <f t="shared" ca="1" si="9"/>
        <v>0</v>
      </c>
      <c r="E75" s="20" t="str">
        <f t="shared" ca="1" si="10"/>
        <v/>
      </c>
      <c r="F75" s="69" t="e">
        <f t="shared" ca="1" si="26"/>
        <v>#NAME?</v>
      </c>
      <c r="G75" s="70">
        <f t="shared" ca="1" si="27"/>
        <v>0</v>
      </c>
      <c r="H75" s="70" t="e">
        <f t="shared" ca="1" si="28"/>
        <v>#NAME?</v>
      </c>
      <c r="I75" s="71" t="e">
        <f t="shared" ca="1" si="11"/>
        <v>#NAME?</v>
      </c>
      <c r="J75" s="70" t="e">
        <f t="shared" ca="1" si="12"/>
        <v>#NAME?</v>
      </c>
      <c r="K75" s="69" t="e">
        <f t="shared" ca="1" si="29"/>
        <v>#NAME?</v>
      </c>
      <c r="L75" s="70">
        <f t="shared" ca="1" si="30"/>
        <v>0</v>
      </c>
      <c r="M75" s="70" t="e">
        <f t="shared" ca="1" si="31"/>
        <v>#NAME?</v>
      </c>
      <c r="N75" s="70" t="e">
        <f t="shared" ca="1" si="13"/>
        <v>#NAME?</v>
      </c>
      <c r="O75" s="72" t="e">
        <f t="shared" ca="1" si="14"/>
        <v>#NAME?</v>
      </c>
      <c r="P75" s="69" t="e">
        <f t="shared" ca="1" si="32"/>
        <v>#NAME?</v>
      </c>
      <c r="Q75" s="70">
        <f t="shared" ca="1" si="33"/>
        <v>0</v>
      </c>
      <c r="R75" s="70" t="e">
        <f t="shared" ca="1" si="34"/>
        <v>#NAME?</v>
      </c>
      <c r="S75" s="70" t="e">
        <f t="shared" ca="1" si="15"/>
        <v>#NAME?</v>
      </c>
      <c r="T75" s="72" t="e">
        <f t="shared" ca="1" si="16"/>
        <v>#NAME?</v>
      </c>
      <c r="U75" s="69" t="e">
        <f t="shared" ca="1" si="35"/>
        <v>#NAME?</v>
      </c>
      <c r="V75" s="70">
        <f t="shared" ca="1" si="36"/>
        <v>0</v>
      </c>
      <c r="W75" s="70" t="e">
        <f t="shared" ca="1" si="37"/>
        <v>#NAME?</v>
      </c>
      <c r="X75" s="70" t="e">
        <f t="shared" ca="1" si="17"/>
        <v>#NAME?</v>
      </c>
      <c r="Y75" s="72" t="e">
        <f t="shared" ca="1" si="18"/>
        <v>#NAME?</v>
      </c>
      <c r="Z75" s="69" t="e">
        <f t="shared" ca="1" si="38"/>
        <v>#NAME?</v>
      </c>
      <c r="AA75" s="70">
        <f t="shared" ca="1" si="39"/>
        <v>0</v>
      </c>
      <c r="AB75" s="70" t="e">
        <f t="shared" ca="1" si="40"/>
        <v>#NAME?</v>
      </c>
      <c r="AC75" s="70" t="e">
        <f t="shared" ca="1" si="19"/>
        <v>#NAME?</v>
      </c>
      <c r="AD75" s="72" t="e">
        <f t="shared" ca="1" si="20"/>
        <v>#NAME?</v>
      </c>
      <c r="AE75" s="69" t="e">
        <f t="shared" ca="1" si="41"/>
        <v>#NAME?</v>
      </c>
      <c r="AF75" s="70">
        <f t="shared" ca="1" si="42"/>
        <v>0</v>
      </c>
      <c r="AG75" s="70" t="e">
        <f t="shared" ca="1" si="43"/>
        <v>#NAME?</v>
      </c>
      <c r="AH75" s="70" t="e">
        <f t="shared" ca="1" si="21"/>
        <v>#NAME?</v>
      </c>
      <c r="AI75" s="72" t="e">
        <f t="shared" ca="1" si="22"/>
        <v>#NAME?</v>
      </c>
      <c r="AJ75" s="69" t="e">
        <f t="shared" ca="1" si="44"/>
        <v>#NAME?</v>
      </c>
      <c r="AK75" s="70">
        <f t="shared" ca="1" si="45"/>
        <v>0</v>
      </c>
      <c r="AL75" s="70" t="e">
        <f t="shared" ca="1" si="46"/>
        <v>#NAME?</v>
      </c>
      <c r="AM75" s="70" t="e">
        <f t="shared" ca="1" si="23"/>
        <v>#NAME?</v>
      </c>
      <c r="AN75" s="72" t="e">
        <f t="shared" ca="1" si="24"/>
        <v>#NAME?</v>
      </c>
      <c r="AP75" s="73" t="e">
        <f t="shared" ca="1" si="25"/>
        <v>#NAME?</v>
      </c>
    </row>
    <row r="76" spans="2:42">
      <c r="B76" s="2">
        <v>2010</v>
      </c>
      <c r="C76" s="2">
        <f t="shared" ca="1" si="8"/>
        <v>0</v>
      </c>
      <c r="D76" s="54">
        <f t="shared" ca="1" si="9"/>
        <v>0</v>
      </c>
      <c r="E76" s="20" t="str">
        <f t="shared" ca="1" si="10"/>
        <v/>
      </c>
      <c r="F76" s="69" t="e">
        <f t="shared" ca="1" si="26"/>
        <v>#NAME?</v>
      </c>
      <c r="G76" s="70">
        <f t="shared" ca="1" si="27"/>
        <v>0</v>
      </c>
      <c r="H76" s="70" t="e">
        <f t="shared" ca="1" si="28"/>
        <v>#NAME?</v>
      </c>
      <c r="I76" s="71" t="e">
        <f t="shared" ca="1" si="11"/>
        <v>#NAME?</v>
      </c>
      <c r="J76" s="70" t="e">
        <f t="shared" ca="1" si="12"/>
        <v>#NAME?</v>
      </c>
      <c r="K76" s="69" t="e">
        <f t="shared" ca="1" si="29"/>
        <v>#NAME?</v>
      </c>
      <c r="L76" s="70">
        <f t="shared" ca="1" si="30"/>
        <v>0</v>
      </c>
      <c r="M76" s="70" t="e">
        <f t="shared" ca="1" si="31"/>
        <v>#NAME?</v>
      </c>
      <c r="N76" s="70" t="e">
        <f t="shared" ca="1" si="13"/>
        <v>#NAME?</v>
      </c>
      <c r="O76" s="72" t="e">
        <f t="shared" ca="1" si="14"/>
        <v>#NAME?</v>
      </c>
      <c r="P76" s="69" t="e">
        <f t="shared" ca="1" si="32"/>
        <v>#NAME?</v>
      </c>
      <c r="Q76" s="70">
        <f t="shared" ca="1" si="33"/>
        <v>0</v>
      </c>
      <c r="R76" s="70" t="e">
        <f t="shared" ca="1" si="34"/>
        <v>#NAME?</v>
      </c>
      <c r="S76" s="70" t="e">
        <f t="shared" ca="1" si="15"/>
        <v>#NAME?</v>
      </c>
      <c r="T76" s="72" t="e">
        <f t="shared" ca="1" si="16"/>
        <v>#NAME?</v>
      </c>
      <c r="U76" s="69" t="e">
        <f t="shared" ca="1" si="35"/>
        <v>#NAME?</v>
      </c>
      <c r="V76" s="70">
        <f t="shared" ca="1" si="36"/>
        <v>0</v>
      </c>
      <c r="W76" s="70" t="e">
        <f t="shared" ca="1" si="37"/>
        <v>#NAME?</v>
      </c>
      <c r="X76" s="70" t="e">
        <f t="shared" ca="1" si="17"/>
        <v>#NAME?</v>
      </c>
      <c r="Y76" s="72" t="e">
        <f t="shared" ca="1" si="18"/>
        <v>#NAME?</v>
      </c>
      <c r="Z76" s="69" t="e">
        <f t="shared" ca="1" si="38"/>
        <v>#NAME?</v>
      </c>
      <c r="AA76" s="70">
        <f t="shared" ca="1" si="39"/>
        <v>0</v>
      </c>
      <c r="AB76" s="70" t="e">
        <f t="shared" ca="1" si="40"/>
        <v>#NAME?</v>
      </c>
      <c r="AC76" s="70" t="e">
        <f t="shared" ca="1" si="19"/>
        <v>#NAME?</v>
      </c>
      <c r="AD76" s="72" t="e">
        <f t="shared" ca="1" si="20"/>
        <v>#NAME?</v>
      </c>
      <c r="AE76" s="69" t="e">
        <f t="shared" ca="1" si="41"/>
        <v>#NAME?</v>
      </c>
      <c r="AF76" s="70">
        <f t="shared" ca="1" si="42"/>
        <v>0</v>
      </c>
      <c r="AG76" s="70" t="e">
        <f t="shared" ca="1" si="43"/>
        <v>#NAME?</v>
      </c>
      <c r="AH76" s="70" t="e">
        <f t="shared" ca="1" si="21"/>
        <v>#NAME?</v>
      </c>
      <c r="AI76" s="72" t="e">
        <f t="shared" ca="1" si="22"/>
        <v>#NAME?</v>
      </c>
      <c r="AJ76" s="69" t="e">
        <f t="shared" ca="1" si="44"/>
        <v>#NAME?</v>
      </c>
      <c r="AK76" s="70">
        <f t="shared" ca="1" si="45"/>
        <v>0</v>
      </c>
      <c r="AL76" s="70" t="e">
        <f t="shared" ca="1" si="46"/>
        <v>#NAME?</v>
      </c>
      <c r="AM76" s="70" t="e">
        <f t="shared" ca="1" si="23"/>
        <v>#NAME?</v>
      </c>
      <c r="AN76" s="72" t="e">
        <f t="shared" ca="1" si="24"/>
        <v>#NAME?</v>
      </c>
      <c r="AP76" s="73" t="e">
        <f t="shared" ca="1" si="25"/>
        <v>#NAME?</v>
      </c>
    </row>
    <row r="77" spans="2:42">
      <c r="B77" s="2">
        <v>2011</v>
      </c>
      <c r="C77" s="2">
        <f t="shared" ca="1" si="8"/>
        <v>0</v>
      </c>
      <c r="D77" s="54">
        <f t="shared" ca="1" si="9"/>
        <v>0</v>
      </c>
      <c r="E77" s="20" t="str">
        <f t="shared" ca="1" si="10"/>
        <v/>
      </c>
      <c r="F77" s="69" t="e">
        <f t="shared" ca="1" si="26"/>
        <v>#NAME?</v>
      </c>
      <c r="G77" s="70">
        <f t="shared" ca="1" si="27"/>
        <v>0</v>
      </c>
      <c r="H77" s="70" t="e">
        <f t="shared" ca="1" si="28"/>
        <v>#NAME?</v>
      </c>
      <c r="I77" s="71" t="e">
        <f t="shared" ca="1" si="11"/>
        <v>#NAME?</v>
      </c>
      <c r="J77" s="70" t="e">
        <f t="shared" ca="1" si="12"/>
        <v>#NAME?</v>
      </c>
      <c r="K77" s="69" t="e">
        <f t="shared" ca="1" si="29"/>
        <v>#NAME?</v>
      </c>
      <c r="L77" s="70">
        <f t="shared" ca="1" si="30"/>
        <v>0</v>
      </c>
      <c r="M77" s="70" t="e">
        <f t="shared" ca="1" si="31"/>
        <v>#NAME?</v>
      </c>
      <c r="N77" s="70" t="e">
        <f t="shared" ca="1" si="13"/>
        <v>#NAME?</v>
      </c>
      <c r="O77" s="72" t="e">
        <f t="shared" ca="1" si="14"/>
        <v>#NAME?</v>
      </c>
      <c r="P77" s="69" t="e">
        <f t="shared" ca="1" si="32"/>
        <v>#NAME?</v>
      </c>
      <c r="Q77" s="70">
        <f t="shared" ca="1" si="33"/>
        <v>0</v>
      </c>
      <c r="R77" s="70" t="e">
        <f t="shared" ca="1" si="34"/>
        <v>#NAME?</v>
      </c>
      <c r="S77" s="70" t="e">
        <f t="shared" ca="1" si="15"/>
        <v>#NAME?</v>
      </c>
      <c r="T77" s="72" t="e">
        <f t="shared" ca="1" si="16"/>
        <v>#NAME?</v>
      </c>
      <c r="U77" s="69" t="e">
        <f t="shared" ca="1" si="35"/>
        <v>#NAME?</v>
      </c>
      <c r="V77" s="70">
        <f t="shared" ca="1" si="36"/>
        <v>0</v>
      </c>
      <c r="W77" s="70" t="e">
        <f t="shared" ca="1" si="37"/>
        <v>#NAME?</v>
      </c>
      <c r="X77" s="70" t="e">
        <f t="shared" ca="1" si="17"/>
        <v>#NAME?</v>
      </c>
      <c r="Y77" s="72" t="e">
        <f t="shared" ca="1" si="18"/>
        <v>#NAME?</v>
      </c>
      <c r="Z77" s="69" t="e">
        <f t="shared" ca="1" si="38"/>
        <v>#NAME?</v>
      </c>
      <c r="AA77" s="70">
        <f t="shared" ca="1" si="39"/>
        <v>0</v>
      </c>
      <c r="AB77" s="70" t="e">
        <f t="shared" ca="1" si="40"/>
        <v>#NAME?</v>
      </c>
      <c r="AC77" s="70" t="e">
        <f t="shared" ca="1" si="19"/>
        <v>#NAME?</v>
      </c>
      <c r="AD77" s="72" t="e">
        <f t="shared" ca="1" si="20"/>
        <v>#NAME?</v>
      </c>
      <c r="AE77" s="69" t="e">
        <f t="shared" ca="1" si="41"/>
        <v>#NAME?</v>
      </c>
      <c r="AF77" s="70">
        <f t="shared" ca="1" si="42"/>
        <v>0</v>
      </c>
      <c r="AG77" s="70" t="e">
        <f t="shared" ca="1" si="43"/>
        <v>#NAME?</v>
      </c>
      <c r="AH77" s="70" t="e">
        <f t="shared" ca="1" si="21"/>
        <v>#NAME?</v>
      </c>
      <c r="AI77" s="72" t="e">
        <f t="shared" ca="1" si="22"/>
        <v>#NAME?</v>
      </c>
      <c r="AJ77" s="69" t="e">
        <f t="shared" ca="1" si="44"/>
        <v>#NAME?</v>
      </c>
      <c r="AK77" s="70">
        <f t="shared" ca="1" si="45"/>
        <v>0</v>
      </c>
      <c r="AL77" s="70" t="e">
        <f t="shared" ca="1" si="46"/>
        <v>#NAME?</v>
      </c>
      <c r="AM77" s="70" t="e">
        <f t="shared" ca="1" si="23"/>
        <v>#NAME?</v>
      </c>
      <c r="AN77" s="72" t="e">
        <f t="shared" ca="1" si="24"/>
        <v>#NAME?</v>
      </c>
      <c r="AP77" s="73" t="e">
        <f t="shared" ca="1" si="25"/>
        <v>#NAME?</v>
      </c>
    </row>
    <row r="78" spans="2:42">
      <c r="B78" s="2">
        <v>2012</v>
      </c>
      <c r="C78" s="2">
        <f t="shared" ca="1" si="8"/>
        <v>0</v>
      </c>
      <c r="D78" s="54">
        <f t="shared" ca="1" si="9"/>
        <v>0</v>
      </c>
      <c r="E78" s="20" t="str">
        <f t="shared" ca="1" si="10"/>
        <v/>
      </c>
      <c r="F78" s="69" t="e">
        <f t="shared" ca="1" si="26"/>
        <v>#NAME?</v>
      </c>
      <c r="G78" s="70">
        <f t="shared" ca="1" si="27"/>
        <v>0</v>
      </c>
      <c r="H78" s="70" t="e">
        <f t="shared" ca="1" si="28"/>
        <v>#NAME?</v>
      </c>
      <c r="I78" s="71" t="e">
        <f t="shared" ca="1" si="11"/>
        <v>#NAME?</v>
      </c>
      <c r="J78" s="70" t="e">
        <f t="shared" ca="1" si="12"/>
        <v>#NAME?</v>
      </c>
      <c r="K78" s="69" t="e">
        <f t="shared" ca="1" si="29"/>
        <v>#NAME?</v>
      </c>
      <c r="L78" s="70">
        <f t="shared" ca="1" si="30"/>
        <v>0</v>
      </c>
      <c r="M78" s="70" t="e">
        <f t="shared" ca="1" si="31"/>
        <v>#NAME?</v>
      </c>
      <c r="N78" s="70" t="e">
        <f t="shared" ca="1" si="13"/>
        <v>#NAME?</v>
      </c>
      <c r="O78" s="72" t="e">
        <f t="shared" ca="1" si="14"/>
        <v>#NAME?</v>
      </c>
      <c r="P78" s="69" t="e">
        <f t="shared" ca="1" si="32"/>
        <v>#NAME?</v>
      </c>
      <c r="Q78" s="70">
        <f t="shared" ca="1" si="33"/>
        <v>0</v>
      </c>
      <c r="R78" s="70" t="e">
        <f t="shared" ca="1" si="34"/>
        <v>#NAME?</v>
      </c>
      <c r="S78" s="70" t="e">
        <f t="shared" ca="1" si="15"/>
        <v>#NAME?</v>
      </c>
      <c r="T78" s="72" t="e">
        <f t="shared" ca="1" si="16"/>
        <v>#NAME?</v>
      </c>
      <c r="U78" s="69" t="e">
        <f t="shared" ca="1" si="35"/>
        <v>#NAME?</v>
      </c>
      <c r="V78" s="70">
        <f t="shared" ca="1" si="36"/>
        <v>0</v>
      </c>
      <c r="W78" s="70" t="e">
        <f t="shared" ca="1" si="37"/>
        <v>#NAME?</v>
      </c>
      <c r="X78" s="70" t="e">
        <f t="shared" ca="1" si="17"/>
        <v>#NAME?</v>
      </c>
      <c r="Y78" s="72" t="e">
        <f t="shared" ca="1" si="18"/>
        <v>#NAME?</v>
      </c>
      <c r="Z78" s="69" t="e">
        <f t="shared" ca="1" si="38"/>
        <v>#NAME?</v>
      </c>
      <c r="AA78" s="70">
        <f t="shared" ca="1" si="39"/>
        <v>0</v>
      </c>
      <c r="AB78" s="70" t="e">
        <f t="shared" ca="1" si="40"/>
        <v>#NAME?</v>
      </c>
      <c r="AC78" s="70" t="e">
        <f t="shared" ca="1" si="19"/>
        <v>#NAME?</v>
      </c>
      <c r="AD78" s="72" t="e">
        <f t="shared" ca="1" si="20"/>
        <v>#NAME?</v>
      </c>
      <c r="AE78" s="69" t="e">
        <f t="shared" ca="1" si="41"/>
        <v>#NAME?</v>
      </c>
      <c r="AF78" s="70">
        <f t="shared" ca="1" si="42"/>
        <v>0</v>
      </c>
      <c r="AG78" s="70" t="e">
        <f t="shared" ca="1" si="43"/>
        <v>#NAME?</v>
      </c>
      <c r="AH78" s="70" t="e">
        <f t="shared" ca="1" si="21"/>
        <v>#NAME?</v>
      </c>
      <c r="AI78" s="72" t="e">
        <f t="shared" ca="1" si="22"/>
        <v>#NAME?</v>
      </c>
      <c r="AJ78" s="69" t="e">
        <f t="shared" ca="1" si="44"/>
        <v>#NAME?</v>
      </c>
      <c r="AK78" s="70">
        <f t="shared" ca="1" si="45"/>
        <v>0</v>
      </c>
      <c r="AL78" s="70" t="e">
        <f t="shared" ca="1" si="46"/>
        <v>#NAME?</v>
      </c>
      <c r="AM78" s="70" t="e">
        <f t="shared" ca="1" si="23"/>
        <v>#NAME?</v>
      </c>
      <c r="AN78" s="72" t="e">
        <f t="shared" ca="1" si="24"/>
        <v>#NAME?</v>
      </c>
      <c r="AP78" s="73" t="e">
        <f t="shared" ca="1" si="25"/>
        <v>#NAME?</v>
      </c>
    </row>
    <row r="79" spans="2:42">
      <c r="B79" s="2">
        <v>2013</v>
      </c>
      <c r="C79" s="2">
        <f t="shared" ca="1" si="8"/>
        <v>0</v>
      </c>
      <c r="D79" s="54">
        <f t="shared" ca="1" si="9"/>
        <v>0</v>
      </c>
      <c r="E79" s="20" t="str">
        <f t="shared" ca="1" si="10"/>
        <v/>
      </c>
      <c r="F79" s="69" t="e">
        <f t="shared" ca="1" si="26"/>
        <v>#NAME?</v>
      </c>
      <c r="G79" s="70">
        <f t="shared" ca="1" si="27"/>
        <v>0</v>
      </c>
      <c r="H79" s="70" t="e">
        <f t="shared" ca="1" si="28"/>
        <v>#NAME?</v>
      </c>
      <c r="I79" s="71" t="e">
        <f t="shared" ca="1" si="11"/>
        <v>#NAME?</v>
      </c>
      <c r="J79" s="70" t="e">
        <f t="shared" ca="1" si="12"/>
        <v>#NAME?</v>
      </c>
      <c r="K79" s="69" t="e">
        <f t="shared" ca="1" si="29"/>
        <v>#NAME?</v>
      </c>
      <c r="L79" s="70">
        <f t="shared" ca="1" si="30"/>
        <v>0</v>
      </c>
      <c r="M79" s="70" t="e">
        <f t="shared" ca="1" si="31"/>
        <v>#NAME?</v>
      </c>
      <c r="N79" s="70" t="e">
        <f t="shared" ca="1" si="13"/>
        <v>#NAME?</v>
      </c>
      <c r="O79" s="72" t="e">
        <f t="shared" ca="1" si="14"/>
        <v>#NAME?</v>
      </c>
      <c r="P79" s="69" t="e">
        <f t="shared" ca="1" si="32"/>
        <v>#NAME?</v>
      </c>
      <c r="Q79" s="70">
        <f t="shared" ca="1" si="33"/>
        <v>0</v>
      </c>
      <c r="R79" s="70" t="e">
        <f t="shared" ca="1" si="34"/>
        <v>#NAME?</v>
      </c>
      <c r="S79" s="70" t="e">
        <f t="shared" ca="1" si="15"/>
        <v>#NAME?</v>
      </c>
      <c r="T79" s="72" t="e">
        <f t="shared" ca="1" si="16"/>
        <v>#NAME?</v>
      </c>
      <c r="U79" s="69" t="e">
        <f t="shared" ca="1" si="35"/>
        <v>#NAME?</v>
      </c>
      <c r="V79" s="70">
        <f t="shared" ca="1" si="36"/>
        <v>0</v>
      </c>
      <c r="W79" s="70" t="e">
        <f t="shared" ca="1" si="37"/>
        <v>#NAME?</v>
      </c>
      <c r="X79" s="70" t="e">
        <f t="shared" ca="1" si="17"/>
        <v>#NAME?</v>
      </c>
      <c r="Y79" s="72" t="e">
        <f t="shared" ca="1" si="18"/>
        <v>#NAME?</v>
      </c>
      <c r="Z79" s="69" t="e">
        <f t="shared" ca="1" si="38"/>
        <v>#NAME?</v>
      </c>
      <c r="AA79" s="70">
        <f t="shared" ca="1" si="39"/>
        <v>0</v>
      </c>
      <c r="AB79" s="70" t="e">
        <f t="shared" ca="1" si="40"/>
        <v>#NAME?</v>
      </c>
      <c r="AC79" s="70" t="e">
        <f t="shared" ca="1" si="19"/>
        <v>#NAME?</v>
      </c>
      <c r="AD79" s="72" t="e">
        <f t="shared" ca="1" si="20"/>
        <v>#NAME?</v>
      </c>
      <c r="AE79" s="69" t="e">
        <f t="shared" ca="1" si="41"/>
        <v>#NAME?</v>
      </c>
      <c r="AF79" s="70">
        <f t="shared" ca="1" si="42"/>
        <v>0</v>
      </c>
      <c r="AG79" s="70" t="e">
        <f t="shared" ca="1" si="43"/>
        <v>#NAME?</v>
      </c>
      <c r="AH79" s="70" t="e">
        <f t="shared" ca="1" si="21"/>
        <v>#NAME?</v>
      </c>
      <c r="AI79" s="72" t="e">
        <f t="shared" ca="1" si="22"/>
        <v>#NAME?</v>
      </c>
      <c r="AJ79" s="69" t="e">
        <f t="shared" ca="1" si="44"/>
        <v>#NAME?</v>
      </c>
      <c r="AK79" s="70">
        <f t="shared" ca="1" si="45"/>
        <v>0</v>
      </c>
      <c r="AL79" s="70" t="e">
        <f t="shared" ca="1" si="46"/>
        <v>#NAME?</v>
      </c>
      <c r="AM79" s="70" t="e">
        <f t="shared" ca="1" si="23"/>
        <v>#NAME?</v>
      </c>
      <c r="AN79" s="72" t="e">
        <f t="shared" ca="1" si="24"/>
        <v>#NAME?</v>
      </c>
      <c r="AP79" s="73" t="e">
        <f t="shared" ca="1" si="25"/>
        <v>#NAME?</v>
      </c>
    </row>
    <row r="80" spans="2:42">
      <c r="B80" s="2">
        <v>2014</v>
      </c>
      <c r="C80" s="2">
        <f t="shared" ca="1" si="8"/>
        <v>0</v>
      </c>
      <c r="D80" s="54">
        <f t="shared" ca="1" si="9"/>
        <v>0</v>
      </c>
      <c r="E80" s="20" t="str">
        <f t="shared" ca="1" si="10"/>
        <v/>
      </c>
      <c r="F80" s="69" t="e">
        <f t="shared" ca="1" si="26"/>
        <v>#NAME?</v>
      </c>
      <c r="G80" s="70">
        <f t="shared" ca="1" si="27"/>
        <v>0</v>
      </c>
      <c r="H80" s="70" t="e">
        <f t="shared" ca="1" si="28"/>
        <v>#NAME?</v>
      </c>
      <c r="I80" s="71" t="e">
        <f t="shared" ca="1" si="11"/>
        <v>#NAME?</v>
      </c>
      <c r="J80" s="70" t="e">
        <f t="shared" ca="1" si="12"/>
        <v>#NAME?</v>
      </c>
      <c r="K80" s="69" t="e">
        <f t="shared" ca="1" si="29"/>
        <v>#NAME?</v>
      </c>
      <c r="L80" s="70">
        <f t="shared" ca="1" si="30"/>
        <v>0</v>
      </c>
      <c r="M80" s="70" t="e">
        <f t="shared" ca="1" si="31"/>
        <v>#NAME?</v>
      </c>
      <c r="N80" s="70" t="e">
        <f t="shared" ca="1" si="13"/>
        <v>#NAME?</v>
      </c>
      <c r="O80" s="72" t="e">
        <f t="shared" ca="1" si="14"/>
        <v>#NAME?</v>
      </c>
      <c r="P80" s="69" t="e">
        <f t="shared" ca="1" si="32"/>
        <v>#NAME?</v>
      </c>
      <c r="Q80" s="70">
        <f t="shared" ca="1" si="33"/>
        <v>0</v>
      </c>
      <c r="R80" s="70" t="e">
        <f t="shared" ca="1" si="34"/>
        <v>#NAME?</v>
      </c>
      <c r="S80" s="70" t="e">
        <f t="shared" ca="1" si="15"/>
        <v>#NAME?</v>
      </c>
      <c r="T80" s="72" t="e">
        <f t="shared" ca="1" si="16"/>
        <v>#NAME?</v>
      </c>
      <c r="U80" s="69" t="e">
        <f t="shared" ca="1" si="35"/>
        <v>#NAME?</v>
      </c>
      <c r="V80" s="70">
        <f t="shared" ca="1" si="36"/>
        <v>0</v>
      </c>
      <c r="W80" s="70" t="e">
        <f t="shared" ca="1" si="37"/>
        <v>#NAME?</v>
      </c>
      <c r="X80" s="70" t="e">
        <f t="shared" ca="1" si="17"/>
        <v>#NAME?</v>
      </c>
      <c r="Y80" s="72" t="e">
        <f t="shared" ca="1" si="18"/>
        <v>#NAME?</v>
      </c>
      <c r="Z80" s="69" t="e">
        <f t="shared" ca="1" si="38"/>
        <v>#NAME?</v>
      </c>
      <c r="AA80" s="70">
        <f t="shared" ca="1" si="39"/>
        <v>0</v>
      </c>
      <c r="AB80" s="70" t="e">
        <f t="shared" ca="1" si="40"/>
        <v>#NAME?</v>
      </c>
      <c r="AC80" s="70" t="e">
        <f t="shared" ca="1" si="19"/>
        <v>#NAME?</v>
      </c>
      <c r="AD80" s="72" t="e">
        <f t="shared" ca="1" si="20"/>
        <v>#NAME?</v>
      </c>
      <c r="AE80" s="69" t="e">
        <f t="shared" ca="1" si="41"/>
        <v>#NAME?</v>
      </c>
      <c r="AF80" s="70">
        <f t="shared" ca="1" si="42"/>
        <v>0</v>
      </c>
      <c r="AG80" s="70" t="e">
        <f t="shared" ca="1" si="43"/>
        <v>#NAME?</v>
      </c>
      <c r="AH80" s="70" t="e">
        <f t="shared" ca="1" si="21"/>
        <v>#NAME?</v>
      </c>
      <c r="AI80" s="72" t="e">
        <f t="shared" ca="1" si="22"/>
        <v>#NAME?</v>
      </c>
      <c r="AJ80" s="69" t="e">
        <f t="shared" ca="1" si="44"/>
        <v>#NAME?</v>
      </c>
      <c r="AK80" s="70">
        <f t="shared" ca="1" si="45"/>
        <v>0</v>
      </c>
      <c r="AL80" s="70" t="e">
        <f t="shared" ca="1" si="46"/>
        <v>#NAME?</v>
      </c>
      <c r="AM80" s="70" t="e">
        <f t="shared" ca="1" si="23"/>
        <v>#NAME?</v>
      </c>
      <c r="AN80" s="72" t="e">
        <f t="shared" ca="1" si="24"/>
        <v>#NAME?</v>
      </c>
      <c r="AP80" s="73" t="e">
        <f t="shared" ca="1" si="25"/>
        <v>#NAME?</v>
      </c>
    </row>
    <row r="81" spans="2:42">
      <c r="B81" s="2">
        <v>2015</v>
      </c>
      <c r="C81" s="2">
        <f t="shared" ca="1" si="8"/>
        <v>0</v>
      </c>
      <c r="D81" s="54">
        <f t="shared" ca="1" si="9"/>
        <v>0</v>
      </c>
      <c r="E81" s="20" t="str">
        <f t="shared" ca="1" si="10"/>
        <v/>
      </c>
      <c r="F81" s="69" t="e">
        <f t="shared" ca="1" si="26"/>
        <v>#NAME?</v>
      </c>
      <c r="G81" s="70">
        <f t="shared" ca="1" si="27"/>
        <v>0</v>
      </c>
      <c r="H81" s="70" t="e">
        <f t="shared" ca="1" si="28"/>
        <v>#NAME?</v>
      </c>
      <c r="I81" s="71" t="e">
        <f t="shared" ca="1" si="11"/>
        <v>#NAME?</v>
      </c>
      <c r="J81" s="70" t="e">
        <f t="shared" ca="1" si="12"/>
        <v>#NAME?</v>
      </c>
      <c r="K81" s="69" t="e">
        <f t="shared" ca="1" si="29"/>
        <v>#NAME?</v>
      </c>
      <c r="L81" s="70">
        <f t="shared" ca="1" si="30"/>
        <v>0</v>
      </c>
      <c r="M81" s="70" t="e">
        <f t="shared" ca="1" si="31"/>
        <v>#NAME?</v>
      </c>
      <c r="N81" s="70" t="e">
        <f t="shared" ca="1" si="13"/>
        <v>#NAME?</v>
      </c>
      <c r="O81" s="72" t="e">
        <f t="shared" ca="1" si="14"/>
        <v>#NAME?</v>
      </c>
      <c r="P81" s="69" t="e">
        <f t="shared" ca="1" si="32"/>
        <v>#NAME?</v>
      </c>
      <c r="Q81" s="70">
        <f t="shared" ca="1" si="33"/>
        <v>0</v>
      </c>
      <c r="R81" s="70" t="e">
        <f t="shared" ca="1" si="34"/>
        <v>#NAME?</v>
      </c>
      <c r="S81" s="70" t="e">
        <f t="shared" ca="1" si="15"/>
        <v>#NAME?</v>
      </c>
      <c r="T81" s="72" t="e">
        <f t="shared" ca="1" si="16"/>
        <v>#NAME?</v>
      </c>
      <c r="U81" s="69" t="e">
        <f t="shared" ca="1" si="35"/>
        <v>#NAME?</v>
      </c>
      <c r="V81" s="70">
        <f t="shared" ca="1" si="36"/>
        <v>0</v>
      </c>
      <c r="W81" s="70" t="e">
        <f t="shared" ca="1" si="37"/>
        <v>#NAME?</v>
      </c>
      <c r="X81" s="70" t="e">
        <f t="shared" ca="1" si="17"/>
        <v>#NAME?</v>
      </c>
      <c r="Y81" s="72" t="e">
        <f t="shared" ca="1" si="18"/>
        <v>#NAME?</v>
      </c>
      <c r="Z81" s="69" t="e">
        <f t="shared" ca="1" si="38"/>
        <v>#NAME?</v>
      </c>
      <c r="AA81" s="70">
        <f t="shared" ca="1" si="39"/>
        <v>0</v>
      </c>
      <c r="AB81" s="70" t="e">
        <f t="shared" ca="1" si="40"/>
        <v>#NAME?</v>
      </c>
      <c r="AC81" s="70" t="e">
        <f t="shared" ca="1" si="19"/>
        <v>#NAME?</v>
      </c>
      <c r="AD81" s="72" t="e">
        <f t="shared" ca="1" si="20"/>
        <v>#NAME?</v>
      </c>
      <c r="AE81" s="69" t="e">
        <f t="shared" ca="1" si="41"/>
        <v>#NAME?</v>
      </c>
      <c r="AF81" s="70">
        <f t="shared" ca="1" si="42"/>
        <v>0</v>
      </c>
      <c r="AG81" s="70" t="e">
        <f t="shared" ca="1" si="43"/>
        <v>#NAME?</v>
      </c>
      <c r="AH81" s="70" t="e">
        <f t="shared" ca="1" si="21"/>
        <v>#NAME?</v>
      </c>
      <c r="AI81" s="72" t="e">
        <f t="shared" ca="1" si="22"/>
        <v>#NAME?</v>
      </c>
      <c r="AJ81" s="69" t="e">
        <f t="shared" ca="1" si="44"/>
        <v>#NAME?</v>
      </c>
      <c r="AK81" s="70">
        <f t="shared" ca="1" si="45"/>
        <v>0</v>
      </c>
      <c r="AL81" s="70" t="e">
        <f t="shared" ca="1" si="46"/>
        <v>#NAME?</v>
      </c>
      <c r="AM81" s="70" t="e">
        <f t="shared" ca="1" si="23"/>
        <v>#NAME?</v>
      </c>
      <c r="AN81" s="72" t="e">
        <f t="shared" ca="1" si="24"/>
        <v>#NAME?</v>
      </c>
      <c r="AP81" s="73" t="e">
        <f t="shared" ca="1" si="25"/>
        <v>#NAME?</v>
      </c>
    </row>
    <row r="82" spans="2:42" ht="13.5" thickBot="1">
      <c r="B82" s="2">
        <v>2016</v>
      </c>
      <c r="C82" s="2">
        <f t="shared" ca="1" si="8"/>
        <v>0</v>
      </c>
      <c r="D82" s="54">
        <f t="shared" ca="1" si="9"/>
        <v>0</v>
      </c>
      <c r="E82" s="20" t="str">
        <f t="shared" ca="1" si="10"/>
        <v/>
      </c>
      <c r="F82" s="75" t="e">
        <f t="shared" ca="1" si="26"/>
        <v>#NAME?</v>
      </c>
      <c r="G82" s="76">
        <f t="shared" ca="1" si="27"/>
        <v>0</v>
      </c>
      <c r="H82" s="76" t="e">
        <f t="shared" ca="1" si="28"/>
        <v>#NAME?</v>
      </c>
      <c r="I82" s="77" t="e">
        <f t="shared" ca="1" si="11"/>
        <v>#NAME?</v>
      </c>
      <c r="J82" s="76" t="e">
        <f t="shared" ca="1" si="12"/>
        <v>#NAME?</v>
      </c>
      <c r="K82" s="75" t="e">
        <f t="shared" ca="1" si="29"/>
        <v>#NAME?</v>
      </c>
      <c r="L82" s="76">
        <f t="shared" ca="1" si="30"/>
        <v>0</v>
      </c>
      <c r="M82" s="76" t="e">
        <f t="shared" ca="1" si="31"/>
        <v>#NAME?</v>
      </c>
      <c r="N82" s="76" t="e">
        <f t="shared" ca="1" si="13"/>
        <v>#NAME?</v>
      </c>
      <c r="O82" s="78" t="e">
        <f t="shared" ca="1" si="14"/>
        <v>#NAME?</v>
      </c>
      <c r="P82" s="75" t="e">
        <f t="shared" ca="1" si="32"/>
        <v>#NAME?</v>
      </c>
      <c r="Q82" s="76">
        <f t="shared" ca="1" si="33"/>
        <v>0</v>
      </c>
      <c r="R82" s="76" t="e">
        <f t="shared" ca="1" si="34"/>
        <v>#NAME?</v>
      </c>
      <c r="S82" s="76" t="e">
        <f t="shared" ca="1" si="15"/>
        <v>#NAME?</v>
      </c>
      <c r="T82" s="78" t="e">
        <f t="shared" ca="1" si="16"/>
        <v>#NAME?</v>
      </c>
      <c r="U82" s="75" t="e">
        <f t="shared" ca="1" si="35"/>
        <v>#NAME?</v>
      </c>
      <c r="V82" s="76">
        <f t="shared" ca="1" si="36"/>
        <v>0</v>
      </c>
      <c r="W82" s="76" t="e">
        <f t="shared" ca="1" si="37"/>
        <v>#NAME?</v>
      </c>
      <c r="X82" s="76" t="e">
        <f t="shared" ca="1" si="17"/>
        <v>#NAME?</v>
      </c>
      <c r="Y82" s="78" t="e">
        <f t="shared" ca="1" si="18"/>
        <v>#NAME?</v>
      </c>
      <c r="Z82" s="75" t="e">
        <f t="shared" ca="1" si="38"/>
        <v>#NAME?</v>
      </c>
      <c r="AA82" s="76">
        <f t="shared" ca="1" si="39"/>
        <v>0</v>
      </c>
      <c r="AB82" s="76" t="e">
        <f t="shared" ca="1" si="40"/>
        <v>#NAME?</v>
      </c>
      <c r="AC82" s="76" t="e">
        <f t="shared" ca="1" si="19"/>
        <v>#NAME?</v>
      </c>
      <c r="AD82" s="78" t="e">
        <f t="shared" ca="1" si="20"/>
        <v>#NAME?</v>
      </c>
      <c r="AE82" s="75" t="e">
        <f t="shared" ca="1" si="41"/>
        <v>#NAME?</v>
      </c>
      <c r="AF82" s="76">
        <f t="shared" ca="1" si="42"/>
        <v>0</v>
      </c>
      <c r="AG82" s="76" t="e">
        <f t="shared" ca="1" si="43"/>
        <v>#NAME?</v>
      </c>
      <c r="AH82" s="76" t="e">
        <f t="shared" ca="1" si="21"/>
        <v>#NAME?</v>
      </c>
      <c r="AI82" s="78" t="e">
        <f t="shared" ca="1" si="22"/>
        <v>#NAME?</v>
      </c>
      <c r="AJ82" s="75" t="e">
        <f t="shared" ca="1" si="44"/>
        <v>#NAME?</v>
      </c>
      <c r="AK82" s="76">
        <f t="shared" ca="1" si="45"/>
        <v>0</v>
      </c>
      <c r="AL82" s="76" t="e">
        <f t="shared" ca="1" si="46"/>
        <v>#NAME?</v>
      </c>
      <c r="AM82" s="76" t="e">
        <f t="shared" ca="1" si="23"/>
        <v>#NAME?</v>
      </c>
      <c r="AN82" s="78" t="e">
        <f t="shared" ca="1" si="24"/>
        <v>#NAME?</v>
      </c>
      <c r="AP82" s="73" t="e">
        <f t="shared" ca="1" si="25"/>
        <v>#NAME?</v>
      </c>
    </row>
    <row r="85" spans="2:42">
      <c r="B85" s="3" t="s">
        <v>75</v>
      </c>
    </row>
    <row r="86" spans="2:42">
      <c r="B86" s="2" t="s">
        <v>76</v>
      </c>
      <c r="C86" s="79" t="e">
        <f ca="1">CB.Uniform(C17,C18)</f>
        <v>#NAME?</v>
      </c>
    </row>
    <row r="87" spans="2:42">
      <c r="B87" s="2" t="s">
        <v>77</v>
      </c>
      <c r="C87" s="80" t="e">
        <f ca="1">C86-C19</f>
        <v>#NAME?</v>
      </c>
    </row>
    <row r="88" spans="2:42">
      <c r="B88" s="2" t="s">
        <v>78</v>
      </c>
      <c r="C88" s="80" t="e">
        <f ca="1">C19+C87</f>
        <v>#NAME?</v>
      </c>
    </row>
    <row r="89" spans="2:42">
      <c r="B89" s="2" t="s">
        <v>79</v>
      </c>
      <c r="C89" s="80" t="e">
        <f ca="1">C20+C87</f>
        <v>#NAME?</v>
      </c>
    </row>
    <row r="92" spans="2:42">
      <c r="B92" s="3" t="s">
        <v>80</v>
      </c>
    </row>
    <row r="93" spans="2:42">
      <c r="C93" s="45" t="s">
        <v>81</v>
      </c>
      <c r="D93" s="45" t="s">
        <v>82</v>
      </c>
    </row>
    <row r="94" spans="2:42">
      <c r="B94" s="2" t="s">
        <v>18</v>
      </c>
      <c r="C94" s="81" t="e">
        <f ca="1">CB.YesNo(H12)</f>
        <v>#NAME?</v>
      </c>
      <c r="D94" s="82" t="e">
        <f ca="1">IF(I12=J12,I12,CB.Uniform(I12,J12))</f>
        <v>#NAME?</v>
      </c>
    </row>
    <row r="95" spans="2:42">
      <c r="B95" s="2" t="s">
        <v>83</v>
      </c>
      <c r="C95" s="81" t="e">
        <f ca="1">CB.YesNo(H13)</f>
        <v>#NAME?</v>
      </c>
      <c r="D95" s="82" t="e">
        <f ca="1">IF(I13=J13,I13,CB.Uniform(I13,J13))</f>
        <v>#NAME?</v>
      </c>
    </row>
    <row r="96" spans="2:42">
      <c r="B96" s="2" t="s">
        <v>84</v>
      </c>
      <c r="C96" s="81" t="e">
        <f ca="1">CB.YesNo(H14)</f>
        <v>#NAME?</v>
      </c>
      <c r="D96" s="82">
        <f>IF(I14=J14,I14,CB.Uniform(I14,J14))</f>
        <v>6</v>
      </c>
    </row>
    <row r="97" spans="2:8">
      <c r="B97" s="2" t="s">
        <v>85</v>
      </c>
      <c r="C97" s="81" t="e">
        <f ca="1">CB.YesNo(H15)</f>
        <v>#NAME?</v>
      </c>
      <c r="D97" s="82" t="e">
        <f ca="1">IF(I15=J15,I15,CB.Uniform(I15,J15))</f>
        <v>#NAME?</v>
      </c>
    </row>
    <row r="99" spans="2:8">
      <c r="B99" s="2" t="s">
        <v>86</v>
      </c>
      <c r="C99" s="2" t="e">
        <f ca="1">PRODUCT(C94:C97)</f>
        <v>#NAME?</v>
      </c>
      <c r="D99" s="83" t="e">
        <f ca="1">CEILING(SUM(D94:D97),1)</f>
        <v>#NAME?</v>
      </c>
    </row>
    <row r="101" spans="2:8">
      <c r="B101" s="2" t="s">
        <v>87</v>
      </c>
      <c r="D101" s="84" t="e">
        <f ca="1">EOMONTH(DATE(H8,H9,1),D99)</f>
        <v>#NAME?</v>
      </c>
    </row>
    <row r="102" spans="2:8">
      <c r="B102" s="2" t="s">
        <v>50</v>
      </c>
      <c r="D102" s="85" t="e">
        <f ca="1">IF(C99,YEAR(D101),9999)</f>
        <v>#NAME?</v>
      </c>
      <c r="H102" s="2" t="s">
        <v>88</v>
      </c>
    </row>
    <row r="104" spans="2:8">
      <c r="B104" s="3" t="s">
        <v>89</v>
      </c>
    </row>
    <row r="105" spans="2:8">
      <c r="B105" s="86"/>
      <c r="C105" s="45" t="s">
        <v>81</v>
      </c>
      <c r="D105" s="45" t="s">
        <v>90</v>
      </c>
      <c r="E105" s="45" t="s">
        <v>87</v>
      </c>
      <c r="F105" s="45" t="s">
        <v>50</v>
      </c>
      <c r="G105" s="45" t="s">
        <v>11</v>
      </c>
    </row>
    <row r="106" spans="2:8">
      <c r="B106" s="2" t="s">
        <v>35</v>
      </c>
      <c r="C106" s="81" t="e">
        <f t="shared" ref="C106:C111" ca="1" si="47">CB.YesNo(H20)</f>
        <v>#NAME?</v>
      </c>
      <c r="D106" s="87">
        <f t="shared" ref="D106:D111" si="48">IF(K20=0,K20,CB.Uniform(-K20,K20))</f>
        <v>0</v>
      </c>
      <c r="E106" s="4">
        <f t="shared" ref="E106:E111" si="49">EOMONTH(DATE(J20,I20,1),D106)</f>
        <v>37287</v>
      </c>
      <c r="F106" s="2" t="e">
        <f t="shared" ref="F106:F111" ca="1" si="50">IF(C106,YEAR(E106),9999)</f>
        <v>#NAME?</v>
      </c>
      <c r="G106" s="87">
        <f t="shared" ref="G106:G111" si="51">IF(L20=M20,L20,CB.Uniform(L20,M20))</f>
        <v>1</v>
      </c>
    </row>
    <row r="107" spans="2:8">
      <c r="B107" s="2" t="s">
        <v>37</v>
      </c>
      <c r="C107" s="81" t="e">
        <f t="shared" ca="1" si="47"/>
        <v>#NAME?</v>
      </c>
      <c r="D107" s="87">
        <f t="shared" si="48"/>
        <v>0</v>
      </c>
      <c r="E107" s="4">
        <f t="shared" si="49"/>
        <v>37652</v>
      </c>
      <c r="F107" s="2" t="e">
        <f t="shared" ca="1" si="50"/>
        <v>#NAME?</v>
      </c>
      <c r="G107" s="87">
        <f t="shared" si="51"/>
        <v>1.1000000000000001</v>
      </c>
    </row>
    <row r="108" spans="2:8">
      <c r="B108" s="2" t="s">
        <v>39</v>
      </c>
      <c r="C108" s="81" t="e">
        <f t="shared" ca="1" si="47"/>
        <v>#NAME?</v>
      </c>
      <c r="D108" s="87">
        <f t="shared" si="48"/>
        <v>0</v>
      </c>
      <c r="E108" s="4">
        <f t="shared" si="49"/>
        <v>37741</v>
      </c>
      <c r="F108" s="2" t="e">
        <f t="shared" ca="1" si="50"/>
        <v>#NAME?</v>
      </c>
      <c r="G108" s="87">
        <f t="shared" si="51"/>
        <v>1</v>
      </c>
    </row>
    <row r="109" spans="2:8">
      <c r="B109" s="2" t="s">
        <v>41</v>
      </c>
      <c r="C109" s="81" t="e">
        <f t="shared" ca="1" si="47"/>
        <v>#NAME?</v>
      </c>
      <c r="D109" s="87" t="e">
        <f t="shared" ca="1" si="48"/>
        <v>#NAME?</v>
      </c>
      <c r="E109" s="4" t="e">
        <f t="shared" ca="1" si="49"/>
        <v>#NAME?</v>
      </c>
      <c r="F109" s="2" t="e">
        <f t="shared" ca="1" si="50"/>
        <v>#NAME?</v>
      </c>
      <c r="G109" s="87" t="e">
        <f t="shared" ca="1" si="51"/>
        <v>#NAME?</v>
      </c>
    </row>
    <row r="110" spans="2:8">
      <c r="B110" s="2" t="s">
        <v>43</v>
      </c>
      <c r="C110" s="81" t="e">
        <f t="shared" ca="1" si="47"/>
        <v>#NAME?</v>
      </c>
      <c r="D110" s="87" t="e">
        <f t="shared" ca="1" si="48"/>
        <v>#NAME?</v>
      </c>
      <c r="E110" s="4" t="e">
        <f t="shared" ca="1" si="49"/>
        <v>#NAME?</v>
      </c>
      <c r="F110" s="2" t="e">
        <f t="shared" ca="1" si="50"/>
        <v>#NAME?</v>
      </c>
      <c r="G110" s="87" t="e">
        <f t="shared" ca="1" si="51"/>
        <v>#NAME?</v>
      </c>
    </row>
    <row r="111" spans="2:8">
      <c r="B111" s="2" t="s">
        <v>45</v>
      </c>
      <c r="C111" s="81" t="e">
        <f t="shared" ca="1" si="47"/>
        <v>#NAME?</v>
      </c>
      <c r="D111" s="87" t="e">
        <f t="shared" ca="1" si="48"/>
        <v>#NAME?</v>
      </c>
      <c r="E111" s="4" t="e">
        <f t="shared" ca="1" si="49"/>
        <v>#NAME?</v>
      </c>
      <c r="F111" s="2" t="e">
        <f t="shared" ca="1" si="50"/>
        <v>#NAME?</v>
      </c>
      <c r="G111" s="87" t="e">
        <f t="shared" ca="1" si="51"/>
        <v>#NAME?</v>
      </c>
    </row>
    <row r="114" spans="3:13">
      <c r="G114" s="2" t="s">
        <v>91</v>
      </c>
    </row>
    <row r="115" spans="3:13">
      <c r="C115" s="88" t="e">
        <f ca="1">SUM(C106:C111)</f>
        <v>#NAME?</v>
      </c>
      <c r="G115" s="88" t="e">
        <f ca="1">SUMPRODUCT(C106:C111,G106:G111)</f>
        <v>#NAME?</v>
      </c>
    </row>
    <row r="119" spans="3:13">
      <c r="L119" s="54"/>
      <c r="M119" s="54"/>
    </row>
    <row r="120" spans="3:13">
      <c r="L120" s="54"/>
      <c r="M120" s="54"/>
    </row>
    <row r="121" spans="3:13">
      <c r="L121" s="54"/>
      <c r="M121" s="54"/>
    </row>
    <row r="122" spans="3:13">
      <c r="L122" s="54"/>
      <c r="M122" s="54"/>
    </row>
    <row r="123" spans="3:13">
      <c r="L123" s="54"/>
      <c r="M123" s="54"/>
    </row>
    <row r="124" spans="3:13">
      <c r="L124" s="54"/>
      <c r="M124" s="54"/>
    </row>
    <row r="125" spans="3:13">
      <c r="L125" s="54"/>
      <c r="M125" s="54"/>
    </row>
    <row r="126" spans="3:13">
      <c r="L126" s="54"/>
      <c r="M126" s="54"/>
    </row>
    <row r="127" spans="3:13">
      <c r="L127" s="54"/>
      <c r="M127" s="54"/>
    </row>
    <row r="128" spans="3:13">
      <c r="L128" s="54"/>
      <c r="M128" s="54"/>
    </row>
    <row r="129" spans="12:13">
      <c r="L129" s="54"/>
      <c r="M129" s="54"/>
    </row>
    <row r="130" spans="12:13">
      <c r="L130" s="54"/>
      <c r="M130" s="54"/>
    </row>
    <row r="131" spans="12:13">
      <c r="L131" s="54"/>
      <c r="M131" s="54"/>
    </row>
    <row r="132" spans="12:13">
      <c r="L132" s="54"/>
      <c r="M132" s="54"/>
    </row>
    <row r="133" spans="12:13">
      <c r="L133" s="54"/>
      <c r="M133" s="54"/>
    </row>
  </sheetData>
  <pageMargins left="0.26" right="0.39" top="0.62" bottom="1" header="0.5" footer="0.5"/>
  <pageSetup scale="5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codeName="Sheet6">
    <tabColor rgb="FFFFFF00"/>
    <pageSetUpPr fitToPage="1"/>
  </sheetPr>
  <dimension ref="A1:AP133"/>
  <sheetViews>
    <sheetView showFormulas="1" topLeftCell="A71" zoomScale="71" zoomScaleNormal="71" workbookViewId="0">
      <selection activeCell="D88" sqref="D88"/>
    </sheetView>
  </sheetViews>
  <sheetFormatPr defaultRowHeight="12.75"/>
  <cols>
    <col min="1" max="1" width="15.7109375" style="2" customWidth="1"/>
    <col min="2" max="2" width="12.28515625" style="2" customWidth="1"/>
    <col min="3" max="3" width="14.140625" style="2" customWidth="1"/>
    <col min="4" max="4" width="17" style="2" customWidth="1"/>
    <col min="5" max="5" width="15.7109375" style="2" customWidth="1"/>
    <col min="6" max="6" width="12.5703125" style="2" customWidth="1"/>
    <col min="7" max="7" width="18.42578125" style="2" customWidth="1"/>
    <col min="8" max="8" width="17.7109375" style="2" bestFit="1" customWidth="1"/>
    <col min="9" max="9" width="15.28515625" style="2" customWidth="1"/>
    <col min="10" max="11" width="15.5703125" style="2" bestFit="1" customWidth="1"/>
    <col min="12" max="12" width="15.28515625" style="2" customWidth="1"/>
    <col min="13" max="13" width="13.28515625" style="2" customWidth="1"/>
    <col min="14" max="16384" width="9.140625" style="2"/>
  </cols>
  <sheetData>
    <row r="1" spans="1:13">
      <c r="A1" s="2" t="s">
        <v>0</v>
      </c>
      <c r="B1" s="3" t="s">
        <v>1</v>
      </c>
    </row>
    <row r="2" spans="1:13">
      <c r="A2" s="2" t="s">
        <v>2</v>
      </c>
    </row>
    <row r="3" spans="1:13">
      <c r="A3" s="4">
        <v>39175</v>
      </c>
    </row>
    <row r="5" spans="1:13">
      <c r="H5" s="5"/>
    </row>
    <row r="6" spans="1:13" ht="13.5" thickBot="1">
      <c r="A6" s="3" t="s">
        <v>3</v>
      </c>
      <c r="H6" s="5"/>
    </row>
    <row r="7" spans="1:13">
      <c r="B7" s="6"/>
      <c r="C7" s="7"/>
      <c r="D7" s="7"/>
      <c r="E7" s="7" t="s">
        <v>4</v>
      </c>
      <c r="F7" s="7"/>
      <c r="G7" s="8" t="s">
        <v>5</v>
      </c>
      <c r="H7" s="7"/>
      <c r="I7" s="7"/>
      <c r="J7" s="7"/>
      <c r="K7" s="7"/>
      <c r="L7" s="7"/>
      <c r="M7" s="9"/>
    </row>
    <row r="8" spans="1:13">
      <c r="B8" s="10" t="s">
        <v>6</v>
      </c>
      <c r="C8" s="11"/>
      <c r="D8" s="11"/>
      <c r="E8" s="11"/>
      <c r="F8" s="11"/>
      <c r="G8" s="11" t="s">
        <v>7</v>
      </c>
      <c r="H8" s="12">
        <v>2000</v>
      </c>
      <c r="I8" s="11"/>
      <c r="J8" s="11"/>
      <c r="K8" s="11"/>
      <c r="L8" s="11"/>
      <c r="M8" s="13"/>
    </row>
    <row r="9" spans="1:13">
      <c r="B9" s="10" t="s">
        <v>8</v>
      </c>
      <c r="C9" s="11">
        <v>1.1759999999999999</v>
      </c>
      <c r="D9" s="11"/>
      <c r="E9" s="11">
        <v>1.1759999999999999</v>
      </c>
      <c r="F9" s="11"/>
      <c r="G9" s="11" t="s">
        <v>9</v>
      </c>
      <c r="H9" s="12">
        <v>6</v>
      </c>
      <c r="I9" s="11"/>
      <c r="J9" s="11"/>
      <c r="K9" s="11"/>
      <c r="L9" s="11"/>
      <c r="M9" s="13"/>
    </row>
    <row r="10" spans="1:13">
      <c r="B10" s="10" t="s">
        <v>10</v>
      </c>
      <c r="C10" s="14">
        <v>0.11</v>
      </c>
      <c r="D10" s="14"/>
      <c r="E10" s="11">
        <v>0.11</v>
      </c>
      <c r="F10" s="11"/>
      <c r="G10" s="15" t="s">
        <v>11</v>
      </c>
      <c r="H10" s="11">
        <v>1</v>
      </c>
      <c r="I10" s="11"/>
      <c r="J10" s="11"/>
      <c r="K10" s="11"/>
      <c r="L10" s="11"/>
      <c r="M10" s="13"/>
    </row>
    <row r="11" spans="1:13">
      <c r="B11" s="10" t="s">
        <v>12</v>
      </c>
      <c r="C11" s="14">
        <v>0.03</v>
      </c>
      <c r="D11" s="14"/>
      <c r="E11" s="11">
        <v>0.03</v>
      </c>
      <c r="F11" s="11"/>
      <c r="G11" s="11"/>
      <c r="H11" s="16" t="s">
        <v>13</v>
      </c>
      <c r="I11" s="16" t="s">
        <v>14</v>
      </c>
      <c r="J11" s="16" t="s">
        <v>15</v>
      </c>
      <c r="K11" s="16" t="s">
        <v>16</v>
      </c>
      <c r="L11" s="11"/>
      <c r="M11" s="13"/>
    </row>
    <row r="12" spans="1:13">
      <c r="B12" s="10" t="s">
        <v>17</v>
      </c>
      <c r="C12" s="17">
        <v>2006</v>
      </c>
      <c r="D12" s="14"/>
      <c r="E12" s="11">
        <v>2006</v>
      </c>
      <c r="F12" s="11"/>
      <c r="G12" s="11" t="s">
        <v>18</v>
      </c>
      <c r="H12" s="11">
        <v>0.8</v>
      </c>
      <c r="I12" s="11">
        <v>6</v>
      </c>
      <c r="J12" s="11">
        <v>9</v>
      </c>
      <c r="K12" s="11" t="s">
        <v>19</v>
      </c>
      <c r="L12" s="11"/>
      <c r="M12" s="13"/>
    </row>
    <row r="13" spans="1:13">
      <c r="B13" s="10" t="s">
        <v>20</v>
      </c>
      <c r="C13" s="11"/>
      <c r="D13" s="11"/>
      <c r="E13" s="11"/>
      <c r="F13" s="11"/>
      <c r="G13" s="11" t="s">
        <v>21</v>
      </c>
      <c r="H13" s="11">
        <v>0.9</v>
      </c>
      <c r="I13" s="11">
        <v>6</v>
      </c>
      <c r="J13" s="11">
        <v>9</v>
      </c>
      <c r="K13" s="11" t="s">
        <v>19</v>
      </c>
      <c r="L13" s="11"/>
      <c r="M13" s="13"/>
    </row>
    <row r="14" spans="1:13">
      <c r="B14" s="18" t="s">
        <v>8</v>
      </c>
      <c r="C14" s="19">
        <v>1</v>
      </c>
      <c r="D14" s="20"/>
      <c r="E14" s="11">
        <v>1</v>
      </c>
      <c r="F14" s="11"/>
      <c r="G14" s="11" t="s">
        <v>22</v>
      </c>
      <c r="H14" s="11">
        <v>1</v>
      </c>
      <c r="I14" s="11">
        <v>6</v>
      </c>
      <c r="J14" s="11">
        <f>I14</f>
        <v>6</v>
      </c>
      <c r="K14" s="11" t="s">
        <v>19</v>
      </c>
      <c r="L14" s="11"/>
      <c r="M14" s="13"/>
    </row>
    <row r="15" spans="1:13">
      <c r="B15" s="18" t="s">
        <v>23</v>
      </c>
      <c r="C15" s="21">
        <v>-0.05</v>
      </c>
      <c r="D15" s="14"/>
      <c r="E15" s="11">
        <v>-0.05</v>
      </c>
      <c r="F15" s="11"/>
      <c r="G15" s="11" t="s">
        <v>24</v>
      </c>
      <c r="H15" s="11">
        <v>1</v>
      </c>
      <c r="I15" s="11">
        <v>17</v>
      </c>
      <c r="J15" s="11">
        <v>24</v>
      </c>
      <c r="K15" s="11" t="s">
        <v>19</v>
      </c>
      <c r="L15" s="11"/>
      <c r="M15" s="13"/>
    </row>
    <row r="16" spans="1:13">
      <c r="B16" s="22" t="s">
        <v>25</v>
      </c>
      <c r="C16" s="23"/>
      <c r="D16" s="24"/>
      <c r="E16" s="11"/>
      <c r="F16" s="11"/>
      <c r="G16" s="11"/>
      <c r="H16" s="11"/>
      <c r="I16" s="11"/>
      <c r="J16" s="11"/>
      <c r="K16" s="11"/>
      <c r="L16" s="11"/>
      <c r="M16" s="13"/>
    </row>
    <row r="17" spans="1:13">
      <c r="B17" s="10" t="s">
        <v>26</v>
      </c>
      <c r="C17" s="25">
        <v>90</v>
      </c>
      <c r="D17" s="24"/>
      <c r="E17" s="11"/>
      <c r="F17" s="11"/>
      <c r="G17" s="11"/>
      <c r="H17" s="11"/>
      <c r="I17" s="11"/>
      <c r="J17" s="11"/>
      <c r="K17" s="11"/>
      <c r="L17" s="11"/>
      <c r="M17" s="13"/>
    </row>
    <row r="18" spans="1:13">
      <c r="B18" s="10" t="s">
        <v>27</v>
      </c>
      <c r="C18" s="25">
        <v>115</v>
      </c>
      <c r="D18" s="24"/>
      <c r="E18" s="11"/>
      <c r="F18" s="11"/>
      <c r="G18" s="26" t="s">
        <v>28</v>
      </c>
      <c r="H18" s="11"/>
      <c r="I18" s="11"/>
      <c r="J18" s="11"/>
      <c r="K18" s="11"/>
      <c r="L18" s="11"/>
      <c r="M18" s="13"/>
    </row>
    <row r="19" spans="1:13">
      <c r="B19" s="10" t="s">
        <v>8</v>
      </c>
      <c r="C19" s="25">
        <v>100</v>
      </c>
      <c r="D19" s="24"/>
      <c r="E19" s="11">
        <v>100</v>
      </c>
      <c r="F19" s="11"/>
      <c r="G19" s="11"/>
      <c r="H19" s="11" t="s">
        <v>13</v>
      </c>
      <c r="I19" s="11" t="s">
        <v>29</v>
      </c>
      <c r="J19" s="11" t="s">
        <v>30</v>
      </c>
      <c r="K19" s="11" t="s">
        <v>31</v>
      </c>
      <c r="L19" s="11" t="s">
        <v>32</v>
      </c>
      <c r="M19" s="13" t="s">
        <v>33</v>
      </c>
    </row>
    <row r="20" spans="1:13">
      <c r="B20" s="10" t="s">
        <v>34</v>
      </c>
      <c r="C20" s="25">
        <v>119.75749999999999</v>
      </c>
      <c r="D20" s="24"/>
      <c r="E20" s="27">
        <v>119.75746151429469</v>
      </c>
      <c r="F20" s="11"/>
      <c r="G20" s="11" t="s">
        <v>35</v>
      </c>
      <c r="H20" s="11">
        <v>1</v>
      </c>
      <c r="I20" s="12">
        <v>1</v>
      </c>
      <c r="J20" s="12">
        <v>2002</v>
      </c>
      <c r="K20" s="12">
        <v>0</v>
      </c>
      <c r="L20" s="12">
        <v>1</v>
      </c>
      <c r="M20" s="28">
        <v>1</v>
      </c>
    </row>
    <row r="21" spans="1:13">
      <c r="B21" s="10" t="s">
        <v>36</v>
      </c>
      <c r="C21" s="29">
        <v>-4.2316000000000003</v>
      </c>
      <c r="D21" s="14"/>
      <c r="E21" s="27">
        <v>-4.2315949314064314</v>
      </c>
      <c r="F21" s="11"/>
      <c r="G21" s="11" t="s">
        <v>37</v>
      </c>
      <c r="H21" s="11">
        <v>1</v>
      </c>
      <c r="I21" s="12">
        <v>1</v>
      </c>
      <c r="J21" s="12">
        <v>2003</v>
      </c>
      <c r="K21" s="12">
        <v>0</v>
      </c>
      <c r="L21" s="12">
        <v>1.1000000000000001</v>
      </c>
      <c r="M21" s="28">
        <v>1.1000000000000001</v>
      </c>
    </row>
    <row r="22" spans="1:13">
      <c r="B22" s="30" t="s">
        <v>38</v>
      </c>
      <c r="C22" s="31">
        <v>-4.4231999999999996</v>
      </c>
      <c r="D22" s="11"/>
      <c r="E22" s="27">
        <v>-4.4231856738925535</v>
      </c>
      <c r="F22" s="11"/>
      <c r="G22" s="11" t="s">
        <v>39</v>
      </c>
      <c r="H22" s="11">
        <v>1</v>
      </c>
      <c r="I22" s="12">
        <v>4</v>
      </c>
      <c r="J22" s="12">
        <v>2003</v>
      </c>
      <c r="K22" s="12">
        <v>0</v>
      </c>
      <c r="L22" s="12">
        <v>1</v>
      </c>
      <c r="M22" s="28">
        <v>1</v>
      </c>
    </row>
    <row r="23" spans="1:13">
      <c r="B23" s="32" t="s">
        <v>40</v>
      </c>
      <c r="C23" s="33">
        <v>0.2</v>
      </c>
      <c r="D23" s="11"/>
      <c r="E23" s="11">
        <v>0.2</v>
      </c>
      <c r="F23" s="11"/>
      <c r="G23" s="11" t="s">
        <v>41</v>
      </c>
      <c r="H23" s="11">
        <v>0.9</v>
      </c>
      <c r="I23" s="12">
        <v>7</v>
      </c>
      <c r="J23" s="12">
        <v>2005</v>
      </c>
      <c r="K23" s="12">
        <v>9</v>
      </c>
      <c r="L23" s="12">
        <v>1</v>
      </c>
      <c r="M23" s="28">
        <v>1.4</v>
      </c>
    </row>
    <row r="24" spans="1:13">
      <c r="B24" s="34" t="s">
        <v>42</v>
      </c>
      <c r="C24" s="35">
        <v>0.25</v>
      </c>
      <c r="D24" s="11"/>
      <c r="E24" s="11">
        <v>0.25</v>
      </c>
      <c r="F24" s="11"/>
      <c r="G24" s="11" t="s">
        <v>43</v>
      </c>
      <c r="H24" s="11">
        <v>0.9</v>
      </c>
      <c r="I24" s="12">
        <v>10</v>
      </c>
      <c r="J24" s="12">
        <v>2005</v>
      </c>
      <c r="K24" s="12">
        <v>9</v>
      </c>
      <c r="L24" s="12">
        <v>0.95</v>
      </c>
      <c r="M24" s="28">
        <v>1.25</v>
      </c>
    </row>
    <row r="25" spans="1:13">
      <c r="B25" s="36" t="s">
        <v>44</v>
      </c>
      <c r="C25" s="37">
        <v>0.5</v>
      </c>
      <c r="D25" s="11"/>
      <c r="E25" s="11">
        <v>0.5</v>
      </c>
      <c r="F25" s="11"/>
      <c r="G25" s="11" t="s">
        <v>45</v>
      </c>
      <c r="H25" s="11">
        <v>0.6</v>
      </c>
      <c r="I25" s="12">
        <v>10</v>
      </c>
      <c r="J25" s="12">
        <v>2005</v>
      </c>
      <c r="K25" s="12">
        <v>9</v>
      </c>
      <c r="L25" s="12">
        <v>1.8</v>
      </c>
      <c r="M25" s="28">
        <v>2.4</v>
      </c>
    </row>
    <row r="26" spans="1:13">
      <c r="B26" s="10"/>
      <c r="C26" s="38"/>
      <c r="D26" s="11"/>
      <c r="E26" s="11"/>
      <c r="F26" s="11"/>
      <c r="G26" s="11"/>
      <c r="H26" s="11"/>
      <c r="I26" s="11"/>
      <c r="J26" s="11"/>
      <c r="K26" s="11"/>
      <c r="L26" s="11"/>
      <c r="M26" s="13"/>
    </row>
    <row r="27" spans="1:13">
      <c r="B27" s="10" t="s">
        <v>46</v>
      </c>
      <c r="C27" s="14">
        <v>0.1</v>
      </c>
      <c r="D27" s="14"/>
      <c r="E27" s="11">
        <v>0.1</v>
      </c>
      <c r="F27" s="11"/>
      <c r="G27" s="11"/>
      <c r="H27" s="11"/>
      <c r="I27" s="11"/>
      <c r="J27" s="11"/>
      <c r="K27" s="11"/>
      <c r="L27" s="11"/>
      <c r="M27" s="13"/>
    </row>
    <row r="28" spans="1:13" ht="13.5" thickBot="1">
      <c r="B28" s="39"/>
      <c r="C28" s="40"/>
      <c r="D28" s="40"/>
      <c r="E28" s="40"/>
      <c r="F28" s="40"/>
      <c r="G28" s="40"/>
      <c r="H28" s="40"/>
      <c r="I28" s="40"/>
      <c r="J28" s="40"/>
      <c r="K28" s="40"/>
      <c r="L28" s="40"/>
      <c r="M28" s="41"/>
    </row>
    <row r="30" spans="1:13">
      <c r="A30" s="3" t="s">
        <v>47</v>
      </c>
      <c r="G30" s="42"/>
    </row>
    <row r="31" spans="1:13">
      <c r="B31" s="3" t="s">
        <v>48</v>
      </c>
    </row>
    <row r="32" spans="1:13">
      <c r="B32" s="43" t="s">
        <v>49</v>
      </c>
      <c r="C32" s="43" t="s">
        <v>50</v>
      </c>
      <c r="D32" s="43" t="s">
        <v>11</v>
      </c>
      <c r="E32" s="44" t="s">
        <v>51</v>
      </c>
      <c r="F32" s="43" t="s">
        <v>52</v>
      </c>
      <c r="G32" s="43" t="s">
        <v>40</v>
      </c>
    </row>
    <row r="33" spans="1:12">
      <c r="B33" s="45" t="s">
        <v>53</v>
      </c>
      <c r="C33" s="45" t="e">
        <f ca="1">D102</f>
        <v>#NAME?</v>
      </c>
      <c r="D33" s="45">
        <f>H10</f>
        <v>1</v>
      </c>
      <c r="E33" s="45" t="e">
        <f t="shared" ref="E33:E39" ca="1" si="0">RANK(C33,$C$33:$C$39,1)</f>
        <v>#NAME?</v>
      </c>
      <c r="F33" s="46" t="e">
        <f ca="1">E33</f>
        <v>#NAME?</v>
      </c>
      <c r="G33" s="47" t="e">
        <f t="shared" ref="G33:G39" ca="1" si="1">IF(E33=1,1/COUNTIF($C$33:$C$39,C33),$C$23*(1-$C$24)^(F33-2))</f>
        <v>#NAME?</v>
      </c>
    </row>
    <row r="34" spans="1:12">
      <c r="B34" s="45" t="s">
        <v>35</v>
      </c>
      <c r="C34" s="45" t="e">
        <f t="shared" ref="C34:D39" ca="1" si="2">F106</f>
        <v>#NAME?</v>
      </c>
      <c r="D34" s="48">
        <f t="shared" si="2"/>
        <v>1</v>
      </c>
      <c r="E34" s="45" t="e">
        <f t="shared" ca="1" si="0"/>
        <v>#NAME?</v>
      </c>
      <c r="F34" s="49" t="e">
        <f ca="1">IF(COUNTIF($E$33:E33,E34),E34+COUNTIF($E$33:E33,E34),E34)</f>
        <v>#NAME?</v>
      </c>
      <c r="G34" s="47" t="e">
        <f t="shared" ca="1" si="1"/>
        <v>#NAME?</v>
      </c>
    </row>
    <row r="35" spans="1:12">
      <c r="B35" s="45" t="s">
        <v>37</v>
      </c>
      <c r="C35" s="45" t="e">
        <f t="shared" ca="1" si="2"/>
        <v>#NAME?</v>
      </c>
      <c r="D35" s="48">
        <f t="shared" si="2"/>
        <v>1.1000000000000001</v>
      </c>
      <c r="E35" s="45" t="e">
        <f t="shared" ca="1" si="0"/>
        <v>#NAME?</v>
      </c>
      <c r="F35" s="49" t="e">
        <f ca="1">IF(COUNTIF($E$33:E34,E35),E35+COUNTIF($E$33:E34,E35),E35)</f>
        <v>#NAME?</v>
      </c>
      <c r="G35" s="47" t="e">
        <f t="shared" ca="1" si="1"/>
        <v>#NAME?</v>
      </c>
    </row>
    <row r="36" spans="1:12">
      <c r="B36" s="45" t="s">
        <v>39</v>
      </c>
      <c r="C36" s="45" t="e">
        <f t="shared" ca="1" si="2"/>
        <v>#NAME?</v>
      </c>
      <c r="D36" s="48">
        <f t="shared" si="2"/>
        <v>1</v>
      </c>
      <c r="E36" s="45" t="e">
        <f t="shared" ca="1" si="0"/>
        <v>#NAME?</v>
      </c>
      <c r="F36" s="49" t="e">
        <f ca="1">IF(COUNTIF($E$33:E35,E36),E36+COUNTIF($E$33:E35,E36),E36)</f>
        <v>#NAME?</v>
      </c>
      <c r="G36" s="47" t="e">
        <f t="shared" ca="1" si="1"/>
        <v>#NAME?</v>
      </c>
    </row>
    <row r="37" spans="1:12">
      <c r="B37" s="45" t="s">
        <v>41</v>
      </c>
      <c r="C37" s="45" t="e">
        <f t="shared" ca="1" si="2"/>
        <v>#NAME?</v>
      </c>
      <c r="D37" s="48" t="e">
        <f t="shared" ca="1" si="2"/>
        <v>#NAME?</v>
      </c>
      <c r="E37" s="45" t="e">
        <f t="shared" ca="1" si="0"/>
        <v>#NAME?</v>
      </c>
      <c r="F37" s="49" t="e">
        <f ca="1">IF(COUNTIF($E$33:E36,E37),E37+COUNTIF($E$33:E36,E37),E37)</f>
        <v>#NAME?</v>
      </c>
      <c r="G37" s="47" t="e">
        <f t="shared" ca="1" si="1"/>
        <v>#NAME?</v>
      </c>
    </row>
    <row r="38" spans="1:12">
      <c r="B38" s="45" t="s">
        <v>43</v>
      </c>
      <c r="C38" s="45" t="e">
        <f t="shared" ca="1" si="2"/>
        <v>#NAME?</v>
      </c>
      <c r="D38" s="48" t="e">
        <f t="shared" ca="1" si="2"/>
        <v>#NAME?</v>
      </c>
      <c r="E38" s="45" t="e">
        <f t="shared" ca="1" si="0"/>
        <v>#NAME?</v>
      </c>
      <c r="F38" s="49" t="e">
        <f ca="1">IF(COUNTIF($E$33:E37,E38),E38+COUNTIF($E$33:E37,E38),E38)</f>
        <v>#NAME?</v>
      </c>
      <c r="G38" s="47" t="e">
        <f t="shared" ca="1" si="1"/>
        <v>#NAME?</v>
      </c>
    </row>
    <row r="39" spans="1:12">
      <c r="B39" s="45" t="s">
        <v>45</v>
      </c>
      <c r="C39" s="45" t="e">
        <f t="shared" ca="1" si="2"/>
        <v>#NAME?</v>
      </c>
      <c r="D39" s="48" t="e">
        <f t="shared" ca="1" si="2"/>
        <v>#NAME?</v>
      </c>
      <c r="E39" s="45" t="e">
        <f t="shared" ca="1" si="0"/>
        <v>#NAME?</v>
      </c>
      <c r="F39" s="49" t="e">
        <f ca="1">IF(COUNTIF($E$33:E38,E39),E39+COUNTIF($E$33:E38,E39),E39)</f>
        <v>#NAME?</v>
      </c>
      <c r="G39" s="47" t="e">
        <f t="shared" ca="1" si="1"/>
        <v>#NAME?</v>
      </c>
    </row>
    <row r="40" spans="1:12">
      <c r="A40" s="3"/>
    </row>
    <row r="41" spans="1:12" ht="13.5" thickBot="1">
      <c r="A41" s="3"/>
      <c r="B41" s="50" t="s">
        <v>54</v>
      </c>
    </row>
    <row r="42" spans="1:12" s="3" customFormat="1">
      <c r="B42" s="3" t="s">
        <v>55</v>
      </c>
      <c r="C42" s="3" t="s">
        <v>56</v>
      </c>
      <c r="D42" s="3" t="s">
        <v>57</v>
      </c>
      <c r="E42" s="3" t="s">
        <v>58</v>
      </c>
      <c r="F42" s="3" t="s">
        <v>59</v>
      </c>
      <c r="G42" s="3" t="s">
        <v>25</v>
      </c>
      <c r="H42" s="3" t="s">
        <v>60</v>
      </c>
      <c r="J42" s="51" t="s">
        <v>61</v>
      </c>
      <c r="K42" s="51" t="s">
        <v>62</v>
      </c>
      <c r="L42" s="51" t="s">
        <v>63</v>
      </c>
    </row>
    <row r="43" spans="1:12">
      <c r="J43" s="52"/>
      <c r="K43" s="52"/>
      <c r="L43" s="52"/>
    </row>
    <row r="44" spans="1:12">
      <c r="B44" s="2">
        <v>1</v>
      </c>
      <c r="C44" s="2">
        <v>2002</v>
      </c>
      <c r="D44" s="2">
        <f t="shared" ref="D44:D58" ca="1" si="3">COUNTIF($C$33:$C$39,"&lt;="&amp;C44)</f>
        <v>0</v>
      </c>
      <c r="E44" s="53">
        <f>C9</f>
        <v>1.1759999999999999</v>
      </c>
      <c r="F44" s="54" t="e">
        <f t="shared" ref="F44:F58" ca="1" si="4">I68</f>
        <v>#NAME?</v>
      </c>
      <c r="G44" s="55" t="e">
        <f t="shared" ref="G44:G58" ca="1" si="5">MAX(0,MIN($C$88,$C$89+$C$21*B44+$C$22*D44))</f>
        <v>#NAME?</v>
      </c>
      <c r="H44" s="56" t="e">
        <f t="shared" ref="H44:H58" ca="1" si="6">E44*F44*G44</f>
        <v>#NAME?</v>
      </c>
      <c r="J44" s="57">
        <v>29.4</v>
      </c>
      <c r="K44" s="57">
        <v>29.4</v>
      </c>
      <c r="L44" s="57">
        <v>0</v>
      </c>
    </row>
    <row r="45" spans="1:12">
      <c r="B45" s="2">
        <v>2</v>
      </c>
      <c r="C45" s="2">
        <v>2003</v>
      </c>
      <c r="D45" s="2">
        <f t="shared" ca="1" si="3"/>
        <v>0</v>
      </c>
      <c r="E45" s="53">
        <f t="shared" ref="E45:E58" si="7">E44*(1+IF(C45&lt;$C$12,$C$10,$C$11))</f>
        <v>1.3053600000000001</v>
      </c>
      <c r="F45" s="54" t="e">
        <f t="shared" ca="1" si="4"/>
        <v>#NAME?</v>
      </c>
      <c r="G45" s="55" t="e">
        <f t="shared" ca="1" si="5"/>
        <v>#NAME?</v>
      </c>
      <c r="H45" s="56" t="e">
        <f t="shared" ca="1" si="6"/>
        <v>#NAME?</v>
      </c>
      <c r="J45" s="57">
        <v>28.125509999999998</v>
      </c>
      <c r="K45" s="57">
        <v>30.389916103675777</v>
      </c>
      <c r="L45" s="57">
        <v>0</v>
      </c>
    </row>
    <row r="46" spans="1:12">
      <c r="B46" s="2">
        <v>3</v>
      </c>
      <c r="C46" s="2">
        <v>2004</v>
      </c>
      <c r="D46" s="2">
        <f t="shared" ca="1" si="3"/>
        <v>0</v>
      </c>
      <c r="E46" s="53">
        <f t="shared" si="7"/>
        <v>1.4489496000000002</v>
      </c>
      <c r="F46" s="54" t="e">
        <f t="shared" ca="1" si="4"/>
        <v>#NAME?</v>
      </c>
      <c r="G46" s="55" t="e">
        <f t="shared" ca="1" si="5"/>
        <v>#NAME?</v>
      </c>
      <c r="H46" s="56" t="e">
        <f t="shared" ca="1" si="6"/>
        <v>#NAME?</v>
      </c>
      <c r="J46" s="57">
        <v>26.906269141499997</v>
      </c>
      <c r="K46" s="57">
        <v>29.216752116635483</v>
      </c>
      <c r="L46" s="57">
        <v>14.567909642643732</v>
      </c>
    </row>
    <row r="47" spans="1:12">
      <c r="B47" s="2">
        <v>4</v>
      </c>
      <c r="C47" s="2">
        <v>2005</v>
      </c>
      <c r="D47" s="2">
        <f t="shared" ca="1" si="3"/>
        <v>0</v>
      </c>
      <c r="E47" s="53">
        <f t="shared" si="7"/>
        <v>1.6083340560000003</v>
      </c>
      <c r="F47" s="54" t="e">
        <f t="shared" ca="1" si="4"/>
        <v>#NAME?</v>
      </c>
      <c r="G47" s="55" t="e">
        <f t="shared" ca="1" si="5"/>
        <v>#NAME?</v>
      </c>
      <c r="H47" s="56" t="e">
        <f t="shared" ca="1" si="6"/>
        <v>#NAME?</v>
      </c>
      <c r="J47" s="57">
        <v>25.739882374215966</v>
      </c>
      <c r="K47" s="57">
        <v>24.775781812611672</v>
      </c>
      <c r="L47" s="57">
        <v>18.060844722643139</v>
      </c>
    </row>
    <row r="48" spans="1:12">
      <c r="B48" s="2">
        <v>5</v>
      </c>
      <c r="C48" s="2">
        <v>2006</v>
      </c>
      <c r="D48" s="2">
        <f t="shared" ca="1" si="3"/>
        <v>0</v>
      </c>
      <c r="E48" s="53">
        <f t="shared" si="7"/>
        <v>1.6565840776800005</v>
      </c>
      <c r="F48" s="54" t="e">
        <f t="shared" ca="1" si="4"/>
        <v>#NAME?</v>
      </c>
      <c r="G48" s="55" t="e">
        <f t="shared" ca="1" si="5"/>
        <v>#NAME?</v>
      </c>
      <c r="H48" s="56" t="e">
        <f t="shared" ca="1" si="6"/>
        <v>#NAME?</v>
      </c>
      <c r="J48" s="57">
        <v>24.624058473293708</v>
      </c>
      <c r="K48" s="57">
        <v>22.81568176936366</v>
      </c>
      <c r="L48" s="57">
        <v>15.42312313846255</v>
      </c>
    </row>
    <row r="49" spans="1:40">
      <c r="B49" s="2">
        <v>6</v>
      </c>
      <c r="C49" s="2">
        <v>2007</v>
      </c>
      <c r="D49" s="2">
        <f t="shared" ca="1" si="3"/>
        <v>0</v>
      </c>
      <c r="E49" s="53">
        <f t="shared" si="7"/>
        <v>1.7062816000104006</v>
      </c>
      <c r="F49" s="54" t="e">
        <f t="shared" ca="1" si="4"/>
        <v>#NAME?</v>
      </c>
      <c r="G49" s="55" t="e">
        <f t="shared" ca="1" si="5"/>
        <v>#NAME?</v>
      </c>
      <c r="H49" s="56" t="e">
        <f t="shared" ca="1" si="6"/>
        <v>#NAME?</v>
      </c>
      <c r="J49" s="57">
        <v>23.556605538476425</v>
      </c>
      <c r="K49" s="57">
        <v>20.928413422832428</v>
      </c>
      <c r="L49" s="57">
        <v>13.885724832214082</v>
      </c>
    </row>
    <row r="50" spans="1:40">
      <c r="B50" s="2">
        <v>7</v>
      </c>
      <c r="C50" s="2">
        <v>2008</v>
      </c>
      <c r="D50" s="2">
        <f t="shared" ca="1" si="3"/>
        <v>0</v>
      </c>
      <c r="E50" s="53">
        <f t="shared" si="7"/>
        <v>1.7574700480107126</v>
      </c>
      <c r="F50" s="54" t="e">
        <f t="shared" ca="1" si="4"/>
        <v>#NAME?</v>
      </c>
      <c r="G50" s="55" t="e">
        <f t="shared" ca="1" si="5"/>
        <v>#NAME?</v>
      </c>
      <c r="H50" s="56" t="e">
        <f t="shared" ca="1" si="6"/>
        <v>#NAME?</v>
      </c>
      <c r="J50" s="57">
        <v>22.53542668838347</v>
      </c>
      <c r="K50" s="57">
        <v>19.111751066304151</v>
      </c>
      <c r="L50" s="57">
        <v>12.864160800556421</v>
      </c>
    </row>
    <row r="51" spans="1:40">
      <c r="B51" s="2">
        <v>8</v>
      </c>
      <c r="C51" s="2">
        <v>2009</v>
      </c>
      <c r="D51" s="2">
        <f t="shared" ca="1" si="3"/>
        <v>0</v>
      </c>
      <c r="E51" s="53">
        <f t="shared" si="7"/>
        <v>1.8101941494510341</v>
      </c>
      <c r="F51" s="54" t="e">
        <f t="shared" ca="1" si="4"/>
        <v>#NAME?</v>
      </c>
      <c r="G51" s="55" t="e">
        <f t="shared" ca="1" si="5"/>
        <v>#NAME?</v>
      </c>
      <c r="H51" s="56" t="e">
        <f t="shared" ca="1" si="6"/>
        <v>#NAME?</v>
      </c>
      <c r="J51" s="57">
        <v>21.558515941442046</v>
      </c>
      <c r="K51" s="57">
        <v>17.363531032001884</v>
      </c>
      <c r="L51" s="57">
        <v>12.07130373534754</v>
      </c>
    </row>
    <row r="52" spans="1:40">
      <c r="B52" s="2">
        <v>9</v>
      </c>
      <c r="C52" s="2">
        <v>2010</v>
      </c>
      <c r="D52" s="2">
        <f t="shared" ca="1" si="3"/>
        <v>0</v>
      </c>
      <c r="E52" s="53">
        <f t="shared" si="7"/>
        <v>1.8644999739345651</v>
      </c>
      <c r="F52" s="54" t="e">
        <f t="shared" ca="1" si="4"/>
        <v>#NAME?</v>
      </c>
      <c r="G52" s="55" t="e">
        <f t="shared" ca="1" si="5"/>
        <v>#NAME?</v>
      </c>
      <c r="H52" s="56" t="e">
        <f t="shared" ca="1" si="6"/>
        <v>#NAME?</v>
      </c>
      <c r="J52" s="57">
        <v>20.62395427538053</v>
      </c>
      <c r="K52" s="57">
        <v>15.681650052244224</v>
      </c>
      <c r="L52" s="57">
        <v>11.365911329547981</v>
      </c>
    </row>
    <row r="53" spans="1:40">
      <c r="B53" s="2">
        <v>10</v>
      </c>
      <c r="C53" s="2">
        <v>2011</v>
      </c>
      <c r="D53" s="2">
        <f t="shared" ca="1" si="3"/>
        <v>0</v>
      </c>
      <c r="E53" s="53">
        <f t="shared" si="7"/>
        <v>1.920434973152602</v>
      </c>
      <c r="F53" s="54" t="e">
        <f t="shared" ca="1" si="4"/>
        <v>#NAME?</v>
      </c>
      <c r="G53" s="55" t="e">
        <f t="shared" ca="1" si="5"/>
        <v>#NAME?</v>
      </c>
      <c r="H53" s="56" t="e">
        <f t="shared" ca="1" si="6"/>
        <v>#NAME?</v>
      </c>
      <c r="J53" s="57">
        <v>19.729905857542782</v>
      </c>
      <c r="K53" s="57">
        <v>14.064063662396592</v>
      </c>
      <c r="L53" s="57">
        <v>10.678113427296337</v>
      </c>
    </row>
    <row r="54" spans="1:40">
      <c r="B54" s="2">
        <v>11</v>
      </c>
      <c r="C54" s="2">
        <v>2012</v>
      </c>
      <c r="D54" s="2">
        <f t="shared" ca="1" si="3"/>
        <v>0</v>
      </c>
      <c r="E54" s="53">
        <f t="shared" si="7"/>
        <v>1.9780480223471801</v>
      </c>
      <c r="F54" s="54" t="e">
        <f t="shared" ca="1" si="4"/>
        <v>#NAME?</v>
      </c>
      <c r="G54" s="55" t="e">
        <f t="shared" ca="1" si="5"/>
        <v>#NAME?</v>
      </c>
      <c r="H54" s="56" t="e">
        <f t="shared" ca="1" si="6"/>
        <v>#NAME?</v>
      </c>
      <c r="J54" s="57">
        <v>18.874614438618298</v>
      </c>
      <c r="K54" s="57">
        <v>12.50878464457576</v>
      </c>
      <c r="L54" s="57">
        <v>9.9728383660659041</v>
      </c>
    </row>
    <row r="55" spans="1:40">
      <c r="B55" s="2">
        <v>12</v>
      </c>
      <c r="C55" s="2">
        <v>2013</v>
      </c>
      <c r="D55" s="2">
        <f t="shared" ca="1" si="3"/>
        <v>0</v>
      </c>
      <c r="E55" s="53">
        <f t="shared" si="7"/>
        <v>2.0373894630175955</v>
      </c>
      <c r="F55" s="54" t="e">
        <f t="shared" ca="1" si="4"/>
        <v>#NAME?</v>
      </c>
      <c r="G55" s="55" t="e">
        <f t="shared" ca="1" si="5"/>
        <v>#NAME?</v>
      </c>
      <c r="H55" s="56" t="e">
        <f t="shared" ca="1" si="6"/>
        <v>#NAME?</v>
      </c>
      <c r="J55" s="57">
        <v>18.056399902704193</v>
      </c>
      <c r="K55" s="57">
        <v>11.013881511093281</v>
      </c>
      <c r="L55" s="57">
        <v>9.2319039208574942</v>
      </c>
    </row>
    <row r="56" spans="1:40">
      <c r="B56" s="2">
        <v>13</v>
      </c>
      <c r="C56" s="2">
        <v>2014</v>
      </c>
      <c r="D56" s="2">
        <f t="shared" ca="1" si="3"/>
        <v>0</v>
      </c>
      <c r="E56" s="53">
        <f t="shared" si="7"/>
        <v>2.0985111469081232</v>
      </c>
      <c r="F56" s="54" t="e">
        <f t="shared" ca="1" si="4"/>
        <v>#NAME?</v>
      </c>
      <c r="G56" s="55" t="e">
        <f t="shared" ca="1" si="5"/>
        <v>#NAME?</v>
      </c>
      <c r="H56" s="56" t="e">
        <f t="shared" ca="1" si="6"/>
        <v>#NAME?</v>
      </c>
      <c r="J56" s="57">
        <v>17.273654966921967</v>
      </c>
      <c r="K56" s="57">
        <v>9.5774770266485927</v>
      </c>
      <c r="L56" s="57">
        <v>8.4452703349644711</v>
      </c>
    </row>
    <row r="57" spans="1:40">
      <c r="B57" s="2">
        <v>14</v>
      </c>
      <c r="C57" s="2">
        <v>2015</v>
      </c>
      <c r="D57" s="2">
        <f t="shared" ca="1" si="3"/>
        <v>0</v>
      </c>
      <c r="E57" s="53">
        <f t="shared" si="7"/>
        <v>2.161466481315367</v>
      </c>
      <c r="F57" s="54" t="e">
        <f t="shared" ca="1" si="4"/>
        <v>#NAME?</v>
      </c>
      <c r="G57" s="55" t="e">
        <f t="shared" ca="1" si="5"/>
        <v>#NAME?</v>
      </c>
      <c r="H57" s="56" t="e">
        <f t="shared" ca="1" si="6"/>
        <v>#NAME?</v>
      </c>
      <c r="J57" s="57">
        <v>16.524842024105897</v>
      </c>
      <c r="K57" s="57">
        <v>8.1977467683065282</v>
      </c>
      <c r="L57" s="57">
        <v>7.6067799484214618</v>
      </c>
    </row>
    <row r="58" spans="1:40">
      <c r="B58" s="2">
        <v>15</v>
      </c>
      <c r="C58" s="2">
        <v>2016</v>
      </c>
      <c r="D58" s="2">
        <f t="shared" ca="1" si="3"/>
        <v>0</v>
      </c>
      <c r="E58" s="53">
        <f t="shared" si="7"/>
        <v>2.2263104757548282</v>
      </c>
      <c r="F58" s="54" t="e">
        <f t="shared" ca="1" si="4"/>
        <v>#NAME?</v>
      </c>
      <c r="G58" s="55" t="e">
        <f t="shared" ca="1" si="5"/>
        <v>#NAME?</v>
      </c>
      <c r="H58" s="56" t="e">
        <f t="shared" ca="1" si="6"/>
        <v>#NAME?</v>
      </c>
      <c r="J58" s="57">
        <v>15.808490122360904</v>
      </c>
      <c r="K58" s="57">
        <v>6.8729177223176023</v>
      </c>
      <c r="L58" s="57">
        <v>6.712087974101915</v>
      </c>
    </row>
    <row r="59" spans="1:40">
      <c r="J59" s="57"/>
      <c r="K59" s="57"/>
      <c r="L59" s="57"/>
    </row>
    <row r="60" spans="1:40">
      <c r="H60" s="58" t="s">
        <v>64</v>
      </c>
      <c r="J60" s="59" t="s">
        <v>64</v>
      </c>
      <c r="K60" s="59" t="s">
        <v>64</v>
      </c>
      <c r="L60" s="59" t="s">
        <v>64</v>
      </c>
    </row>
    <row r="61" spans="1:40" ht="13.5" thickBot="1">
      <c r="H61" s="60" t="e">
        <f ca="1">NPV(C27,H44:H58)</f>
        <v>#NAME?</v>
      </c>
      <c r="I61" s="61"/>
      <c r="J61" s="62">
        <v>179.83695888405296</v>
      </c>
      <c r="K61" s="62">
        <v>161.14869851341319</v>
      </c>
      <c r="L61" s="62">
        <v>74.358599014689489</v>
      </c>
    </row>
    <row r="63" spans="1:40" ht="13.5" thickBot="1">
      <c r="B63" s="43" t="s">
        <v>65</v>
      </c>
    </row>
    <row r="64" spans="1:40">
      <c r="A64" s="3"/>
      <c r="B64" s="3"/>
      <c r="F64" s="63" t="str">
        <f>B33</f>
        <v>Invivo</v>
      </c>
      <c r="G64" s="7"/>
      <c r="H64" s="7"/>
      <c r="I64" s="7"/>
      <c r="J64" s="7"/>
      <c r="K64" s="63" t="str">
        <f>B34</f>
        <v>A</v>
      </c>
      <c r="L64" s="7"/>
      <c r="M64" s="7"/>
      <c r="N64" s="7"/>
      <c r="O64" s="9"/>
      <c r="P64" s="63" t="str">
        <f>B35</f>
        <v>B</v>
      </c>
      <c r="Q64" s="7"/>
      <c r="R64" s="7"/>
      <c r="S64" s="7"/>
      <c r="T64" s="9"/>
      <c r="U64" s="63" t="str">
        <f>B36</f>
        <v>C</v>
      </c>
      <c r="V64" s="7"/>
      <c r="W64" s="7"/>
      <c r="X64" s="7"/>
      <c r="Y64" s="9"/>
      <c r="Z64" s="63" t="str">
        <f>B37</f>
        <v>D</v>
      </c>
      <c r="AA64" s="7"/>
      <c r="AB64" s="7"/>
      <c r="AC64" s="7"/>
      <c r="AD64" s="9"/>
      <c r="AE64" s="63" t="str">
        <f>B38</f>
        <v>E</v>
      </c>
      <c r="AF64" s="7"/>
      <c r="AG64" s="7"/>
      <c r="AH64" s="7"/>
      <c r="AI64" s="9"/>
      <c r="AJ64" s="63" t="str">
        <f>B39</f>
        <v>F</v>
      </c>
      <c r="AK64" s="7"/>
      <c r="AL64" s="7"/>
      <c r="AM64" s="7"/>
      <c r="AN64" s="9"/>
    </row>
    <row r="65" spans="2:42">
      <c r="F65" s="10" t="s">
        <v>50</v>
      </c>
      <c r="G65" s="64" t="e">
        <f ca="1">C33</f>
        <v>#NAME?</v>
      </c>
      <c r="H65" s="16"/>
      <c r="I65" s="16"/>
      <c r="J65" s="16"/>
      <c r="K65" s="10" t="s">
        <v>50</v>
      </c>
      <c r="L65" s="64" t="e">
        <f ca="1">C34</f>
        <v>#NAME?</v>
      </c>
      <c r="M65" s="16"/>
      <c r="N65" s="16"/>
      <c r="O65" s="65"/>
      <c r="P65" s="10" t="s">
        <v>50</v>
      </c>
      <c r="Q65" s="64" t="e">
        <f ca="1">C35</f>
        <v>#NAME?</v>
      </c>
      <c r="R65" s="16"/>
      <c r="S65" s="16"/>
      <c r="T65" s="65"/>
      <c r="U65" s="10" t="s">
        <v>50</v>
      </c>
      <c r="V65" s="64" t="e">
        <f ca="1">C36</f>
        <v>#NAME?</v>
      </c>
      <c r="W65" s="16"/>
      <c r="X65" s="16"/>
      <c r="Y65" s="65"/>
      <c r="Z65" s="10" t="s">
        <v>50</v>
      </c>
      <c r="AA65" s="64" t="e">
        <f ca="1">C37</f>
        <v>#NAME?</v>
      </c>
      <c r="AB65" s="16"/>
      <c r="AC65" s="16"/>
      <c r="AD65" s="65"/>
      <c r="AE65" s="10" t="s">
        <v>50</v>
      </c>
      <c r="AF65" s="64" t="e">
        <f ca="1">C38</f>
        <v>#NAME?</v>
      </c>
      <c r="AG65" s="16"/>
      <c r="AH65" s="16"/>
      <c r="AI65" s="65"/>
      <c r="AJ65" s="10" t="s">
        <v>50</v>
      </c>
      <c r="AK65" s="64" t="e">
        <f ca="1">C39</f>
        <v>#NAME?</v>
      </c>
      <c r="AL65" s="16"/>
      <c r="AM65" s="16"/>
      <c r="AN65" s="65"/>
    </row>
    <row r="66" spans="2:42">
      <c r="F66" s="10" t="s">
        <v>11</v>
      </c>
      <c r="G66" s="66">
        <f>D33</f>
        <v>1</v>
      </c>
      <c r="H66" s="16"/>
      <c r="I66" s="16"/>
      <c r="J66" s="16"/>
      <c r="K66" s="10" t="s">
        <v>11</v>
      </c>
      <c r="L66" s="66">
        <f>D34</f>
        <v>1</v>
      </c>
      <c r="M66" s="16"/>
      <c r="N66" s="16"/>
      <c r="O66" s="65"/>
      <c r="P66" s="10" t="s">
        <v>11</v>
      </c>
      <c r="Q66" s="66">
        <f>D35</f>
        <v>1.1000000000000001</v>
      </c>
      <c r="R66" s="16"/>
      <c r="S66" s="16"/>
      <c r="T66" s="65"/>
      <c r="U66" s="10" t="s">
        <v>11</v>
      </c>
      <c r="V66" s="66">
        <f>D36</f>
        <v>1</v>
      </c>
      <c r="W66" s="16"/>
      <c r="X66" s="16"/>
      <c r="Y66" s="65"/>
      <c r="Z66" s="10" t="s">
        <v>11</v>
      </c>
      <c r="AA66" s="66" t="e">
        <f ca="1">D37</f>
        <v>#NAME?</v>
      </c>
      <c r="AB66" s="16"/>
      <c r="AC66" s="16"/>
      <c r="AD66" s="65"/>
      <c r="AE66" s="10" t="s">
        <v>11</v>
      </c>
      <c r="AF66" s="66" t="e">
        <f ca="1">D38</f>
        <v>#NAME?</v>
      </c>
      <c r="AG66" s="16"/>
      <c r="AH66" s="16"/>
      <c r="AI66" s="65"/>
      <c r="AJ66" s="10" t="s">
        <v>11</v>
      </c>
      <c r="AK66" s="66" t="e">
        <f ca="1">D39</f>
        <v>#NAME?</v>
      </c>
      <c r="AL66" s="16"/>
      <c r="AM66" s="16"/>
      <c r="AN66" s="65"/>
    </row>
    <row r="67" spans="2:42">
      <c r="C67" s="2" t="s">
        <v>66</v>
      </c>
      <c r="D67" s="2" t="s">
        <v>67</v>
      </c>
      <c r="E67" s="11" t="s">
        <v>68</v>
      </c>
      <c r="F67" s="67" t="s">
        <v>69</v>
      </c>
      <c r="G67" s="16" t="s">
        <v>70</v>
      </c>
      <c r="H67" s="16" t="s">
        <v>71</v>
      </c>
      <c r="I67" s="16" t="s">
        <v>72</v>
      </c>
      <c r="J67" s="16" t="s">
        <v>73</v>
      </c>
      <c r="K67" s="67" t="s">
        <v>69</v>
      </c>
      <c r="L67" s="16" t="s">
        <v>70</v>
      </c>
      <c r="M67" s="16" t="s">
        <v>71</v>
      </c>
      <c r="N67" s="16" t="s">
        <v>72</v>
      </c>
      <c r="O67" s="65" t="s">
        <v>73</v>
      </c>
      <c r="P67" s="67" t="s">
        <v>69</v>
      </c>
      <c r="Q67" s="16" t="s">
        <v>70</v>
      </c>
      <c r="R67" s="16" t="s">
        <v>71</v>
      </c>
      <c r="S67" s="16" t="s">
        <v>72</v>
      </c>
      <c r="T67" s="65" t="s">
        <v>73</v>
      </c>
      <c r="U67" s="67" t="s">
        <v>69</v>
      </c>
      <c r="V67" s="16" t="s">
        <v>70</v>
      </c>
      <c r="W67" s="16" t="s">
        <v>71</v>
      </c>
      <c r="X67" s="16" t="s">
        <v>72</v>
      </c>
      <c r="Y67" s="65" t="s">
        <v>73</v>
      </c>
      <c r="Z67" s="67" t="s">
        <v>69</v>
      </c>
      <c r="AA67" s="16" t="s">
        <v>70</v>
      </c>
      <c r="AB67" s="16" t="s">
        <v>71</v>
      </c>
      <c r="AC67" s="16" t="s">
        <v>72</v>
      </c>
      <c r="AD67" s="65" t="s">
        <v>73</v>
      </c>
      <c r="AE67" s="67" t="s">
        <v>69</v>
      </c>
      <c r="AF67" s="16" t="s">
        <v>70</v>
      </c>
      <c r="AG67" s="16" t="s">
        <v>71</v>
      </c>
      <c r="AH67" s="16" t="s">
        <v>72</v>
      </c>
      <c r="AI67" s="65" t="s">
        <v>73</v>
      </c>
      <c r="AJ67" s="67" t="s">
        <v>69</v>
      </c>
      <c r="AK67" s="16" t="s">
        <v>70</v>
      </c>
      <c r="AL67" s="16" t="s">
        <v>71</v>
      </c>
      <c r="AM67" s="16" t="s">
        <v>72</v>
      </c>
      <c r="AN67" s="65" t="s">
        <v>73</v>
      </c>
      <c r="AP67" s="68" t="s">
        <v>74</v>
      </c>
    </row>
    <row r="68" spans="2:42">
      <c r="B68" s="2">
        <v>2002</v>
      </c>
      <c r="C68" s="2">
        <f t="shared" ref="C68:C82" ca="1" si="8">COUNTIF($C$33:$C$39,B68)</f>
        <v>0</v>
      </c>
      <c r="D68" s="54">
        <f t="shared" ref="D68:D82" ca="1" si="9">MIN(1,SUMIF($C$33:$C$39,B68,$G$33:$G$39))</f>
        <v>0</v>
      </c>
      <c r="E68" s="20" t="str">
        <f t="shared" ref="E68:E82" ca="1" si="10">IF(C68=0,"",D68/C68)</f>
        <v/>
      </c>
      <c r="F68" s="69" t="e">
        <f ca="1">IF($B68=G$65,$E68,0)</f>
        <v>#NAME?</v>
      </c>
      <c r="G68" s="70">
        <v>0</v>
      </c>
      <c r="H68" s="70">
        <v>0</v>
      </c>
      <c r="I68" s="71" t="e">
        <f t="shared" ref="I68:I82" ca="1" si="11">SUM(F68:H68)</f>
        <v>#NAME?</v>
      </c>
      <c r="J68" s="70" t="e">
        <f t="shared" ref="J68:J82" ca="1" si="12">IF(F68=0,"",G$66/SUMIF($C$33:$C$39,"&lt;="&amp;$B68,$D$33:$D$39))</f>
        <v>#NAME?</v>
      </c>
      <c r="K68" s="69" t="e">
        <f ca="1">IF($B68=L$65,$E68,0)</f>
        <v>#NAME?</v>
      </c>
      <c r="L68" s="70">
        <v>0</v>
      </c>
      <c r="M68" s="70">
        <v>0</v>
      </c>
      <c r="N68" s="70" t="e">
        <f t="shared" ref="N68:N82" ca="1" si="13">SUM(K68:M68)</f>
        <v>#NAME?</v>
      </c>
      <c r="O68" s="72" t="e">
        <f t="shared" ref="O68:O82" ca="1" si="14">IF(K68=0,"",L$66/SUMIF($C$33:$C$39,"&lt;="&amp;$B68,$D$33:$D$39))</f>
        <v>#NAME?</v>
      </c>
      <c r="P68" s="69" t="e">
        <f ca="1">IF($B68=Q$65,$E68,0)</f>
        <v>#NAME?</v>
      </c>
      <c r="Q68" s="70">
        <v>0</v>
      </c>
      <c r="R68" s="70">
        <v>0</v>
      </c>
      <c r="S68" s="70" t="e">
        <f t="shared" ref="S68:S82" ca="1" si="15">SUM(P68:R68)</f>
        <v>#NAME?</v>
      </c>
      <c r="T68" s="72" t="e">
        <f t="shared" ref="T68:T82" ca="1" si="16">IF(P68=0,"",Q$66/SUMIF($C$33:$C$39,"&lt;="&amp;$B68,$D$33:$D$39))</f>
        <v>#NAME?</v>
      </c>
      <c r="U68" s="69" t="e">
        <f ca="1">IF($B68=V$65,$E68,0)</f>
        <v>#NAME?</v>
      </c>
      <c r="V68" s="70">
        <v>0</v>
      </c>
      <c r="W68" s="70">
        <v>0</v>
      </c>
      <c r="X68" s="70" t="e">
        <f t="shared" ref="X68:X82" ca="1" si="17">SUM(U68:W68)</f>
        <v>#NAME?</v>
      </c>
      <c r="Y68" s="72" t="e">
        <f t="shared" ref="Y68:Y82" ca="1" si="18">IF(U68=0,"",V$66/SUMIF($C$33:$C$39,"&lt;="&amp;$B68,$D$33:$D$39))</f>
        <v>#NAME?</v>
      </c>
      <c r="Z68" s="69" t="e">
        <f ca="1">IF($B68=AA$65,$E68,0)</f>
        <v>#NAME?</v>
      </c>
      <c r="AA68" s="70">
        <v>0</v>
      </c>
      <c r="AB68" s="70">
        <v>0</v>
      </c>
      <c r="AC68" s="70" t="e">
        <f t="shared" ref="AC68:AC82" ca="1" si="19">SUM(Z68:AB68)</f>
        <v>#NAME?</v>
      </c>
      <c r="AD68" s="72" t="e">
        <f t="shared" ref="AD68:AD82" ca="1" si="20">IF(Z68=0,"",AA$66/SUMIF($C$33:$C$39,"&lt;="&amp;$B68,$D$33:$D$39))</f>
        <v>#NAME?</v>
      </c>
      <c r="AE68" s="69" t="e">
        <f ca="1">IF($B68=AF$65,$E68,0)</f>
        <v>#NAME?</v>
      </c>
      <c r="AF68" s="70">
        <v>0</v>
      </c>
      <c r="AG68" s="70">
        <v>0</v>
      </c>
      <c r="AH68" s="70" t="e">
        <f t="shared" ref="AH68:AH82" ca="1" si="21">SUM(AE68:AG68)</f>
        <v>#NAME?</v>
      </c>
      <c r="AI68" s="72" t="e">
        <f t="shared" ref="AI68:AI82" ca="1" si="22">IF(AE68=0,"",AF$66/SUMIF($C$33:$C$39,"&lt;="&amp;$B68,$D$33:$D$39))</f>
        <v>#NAME?</v>
      </c>
      <c r="AJ68" s="69" t="e">
        <f ca="1">IF($B68=AK$65,$E68,0)</f>
        <v>#NAME?</v>
      </c>
      <c r="AK68" s="70">
        <v>0</v>
      </c>
      <c r="AL68" s="70">
        <v>0</v>
      </c>
      <c r="AM68" s="70" t="e">
        <f t="shared" ref="AM68:AM82" ca="1" si="23">SUM(AJ68:AL68)</f>
        <v>#NAME?</v>
      </c>
      <c r="AN68" s="72" t="e">
        <f t="shared" ref="AN68:AN82" ca="1" si="24">IF(AJ68=0,"",AK$66/SUMIF($C$33:$C$39,"&lt;="&amp;$B68,$D$33:$D$39))</f>
        <v>#NAME?</v>
      </c>
      <c r="AP68" s="73" t="e">
        <f t="shared" ref="AP68:AP82" ca="1" si="25">SUM(I68,N68,S68,X68,AC68,AH68,AM68)</f>
        <v>#NAME?</v>
      </c>
    </row>
    <row r="69" spans="2:42">
      <c r="B69" s="2">
        <v>2003</v>
      </c>
      <c r="C69" s="2">
        <f t="shared" ca="1" si="8"/>
        <v>0</v>
      </c>
      <c r="D69" s="74">
        <f t="shared" ca="1" si="9"/>
        <v>0</v>
      </c>
      <c r="E69" s="70" t="str">
        <f t="shared" ca="1" si="10"/>
        <v/>
      </c>
      <c r="F69" s="69" t="e">
        <f t="shared" ref="F69:F82" ca="1" si="26">IF($B69=G$65,$E69,I68)</f>
        <v>#NAME?</v>
      </c>
      <c r="G69" s="70">
        <f t="shared" ref="G69:G82" ca="1" si="27">-IF($C69&gt;0,I68*$D69,0)</f>
        <v>0</v>
      </c>
      <c r="H69" s="70" t="e">
        <f t="shared" ref="H69:H82" ca="1" si="28">IF(I68=0,0,$C$25*(J68-(I68)))</f>
        <v>#NAME?</v>
      </c>
      <c r="I69" s="71" t="e">
        <f t="shared" ca="1" si="11"/>
        <v>#NAME?</v>
      </c>
      <c r="J69" s="70" t="e">
        <f t="shared" ca="1" si="12"/>
        <v>#NAME?</v>
      </c>
      <c r="K69" s="69" t="e">
        <f t="shared" ref="K69:K82" ca="1" si="29">IF($B69=L$65,$E69,N68)</f>
        <v>#NAME?</v>
      </c>
      <c r="L69" s="70">
        <f t="shared" ref="L69:L82" ca="1" si="30">-IF($C69&gt;0,N68*$D69,0)</f>
        <v>0</v>
      </c>
      <c r="M69" s="70" t="e">
        <f t="shared" ref="M69:M82" ca="1" si="31">IF(N68=0,0,$C$25*(O68-(N68)))</f>
        <v>#NAME?</v>
      </c>
      <c r="N69" s="70" t="e">
        <f t="shared" ca="1" si="13"/>
        <v>#NAME?</v>
      </c>
      <c r="O69" s="72" t="e">
        <f t="shared" ca="1" si="14"/>
        <v>#NAME?</v>
      </c>
      <c r="P69" s="69" t="e">
        <f t="shared" ref="P69:P82" ca="1" si="32">IF($B69=Q$65,$E69,S68)</f>
        <v>#NAME?</v>
      </c>
      <c r="Q69" s="70">
        <f t="shared" ref="Q69:Q82" ca="1" si="33">-IF($C69&gt;0,S68*$D69,0)</f>
        <v>0</v>
      </c>
      <c r="R69" s="70" t="e">
        <f t="shared" ref="R69:R82" ca="1" si="34">IF(S68=0,0,$C$25*(T68-(S68)))</f>
        <v>#NAME?</v>
      </c>
      <c r="S69" s="70" t="e">
        <f t="shared" ca="1" si="15"/>
        <v>#NAME?</v>
      </c>
      <c r="T69" s="72" t="e">
        <f t="shared" ca="1" si="16"/>
        <v>#NAME?</v>
      </c>
      <c r="U69" s="69" t="e">
        <f t="shared" ref="U69:U82" ca="1" si="35">IF($B69=V$65,$E69,X68)</f>
        <v>#NAME?</v>
      </c>
      <c r="V69" s="70">
        <f t="shared" ref="V69:V82" ca="1" si="36">-IF($C69&gt;0,X68*$D69,0)</f>
        <v>0</v>
      </c>
      <c r="W69" s="70" t="e">
        <f t="shared" ref="W69:W82" ca="1" si="37">IF(X68=0,0,$C$25*(Y68-(X68)))</f>
        <v>#NAME?</v>
      </c>
      <c r="X69" s="70" t="e">
        <f t="shared" ca="1" si="17"/>
        <v>#NAME?</v>
      </c>
      <c r="Y69" s="72" t="e">
        <f t="shared" ca="1" si="18"/>
        <v>#NAME?</v>
      </c>
      <c r="Z69" s="69" t="e">
        <f t="shared" ref="Z69:Z82" ca="1" si="38">IF($B69=AA$65,$E69,AC68)</f>
        <v>#NAME?</v>
      </c>
      <c r="AA69" s="70">
        <f t="shared" ref="AA69:AA82" ca="1" si="39">-IF($C69&gt;0,AC68*$D69,0)</f>
        <v>0</v>
      </c>
      <c r="AB69" s="70" t="e">
        <f t="shared" ref="AB69:AB82" ca="1" si="40">IF(AC68=0,0,$C$25*(AD68-(AC68)))</f>
        <v>#NAME?</v>
      </c>
      <c r="AC69" s="70" t="e">
        <f t="shared" ca="1" si="19"/>
        <v>#NAME?</v>
      </c>
      <c r="AD69" s="72" t="e">
        <f t="shared" ca="1" si="20"/>
        <v>#NAME?</v>
      </c>
      <c r="AE69" s="69" t="e">
        <f t="shared" ref="AE69:AE82" ca="1" si="41">IF($B69=AF$65,$E69,AH68)</f>
        <v>#NAME?</v>
      </c>
      <c r="AF69" s="70">
        <f t="shared" ref="AF69:AF82" ca="1" si="42">-IF($C69&gt;0,AH68*$D69,0)</f>
        <v>0</v>
      </c>
      <c r="AG69" s="70" t="e">
        <f t="shared" ref="AG69:AG82" ca="1" si="43">IF(AH68=0,0,$C$25*(AI68-(AH68)))</f>
        <v>#NAME?</v>
      </c>
      <c r="AH69" s="70" t="e">
        <f t="shared" ca="1" si="21"/>
        <v>#NAME?</v>
      </c>
      <c r="AI69" s="72" t="e">
        <f t="shared" ca="1" si="22"/>
        <v>#NAME?</v>
      </c>
      <c r="AJ69" s="69" t="e">
        <f t="shared" ref="AJ69:AJ82" ca="1" si="44">IF($B69=AK$65,$E69,AM68)</f>
        <v>#NAME?</v>
      </c>
      <c r="AK69" s="70">
        <f t="shared" ref="AK69:AK82" ca="1" si="45">-IF($C69&gt;0,AM68*$D69,0)</f>
        <v>0</v>
      </c>
      <c r="AL69" s="70" t="e">
        <f t="shared" ref="AL69:AL82" ca="1" si="46">IF(AM68=0,0,$C$25*(AN68-(AM68)))</f>
        <v>#NAME?</v>
      </c>
      <c r="AM69" s="70" t="e">
        <f t="shared" ca="1" si="23"/>
        <v>#NAME?</v>
      </c>
      <c r="AN69" s="72" t="e">
        <f t="shared" ca="1" si="24"/>
        <v>#NAME?</v>
      </c>
      <c r="AP69" s="73" t="e">
        <f t="shared" ca="1" si="25"/>
        <v>#NAME?</v>
      </c>
    </row>
    <row r="70" spans="2:42">
      <c r="B70" s="2">
        <v>2004</v>
      </c>
      <c r="C70" s="2">
        <f t="shared" ca="1" si="8"/>
        <v>0</v>
      </c>
      <c r="D70" s="54">
        <f t="shared" ca="1" si="9"/>
        <v>0</v>
      </c>
      <c r="E70" s="20" t="str">
        <f t="shared" ca="1" si="10"/>
        <v/>
      </c>
      <c r="F70" s="69" t="e">
        <f t="shared" ca="1" si="26"/>
        <v>#NAME?</v>
      </c>
      <c r="G70" s="70">
        <f t="shared" ca="1" si="27"/>
        <v>0</v>
      </c>
      <c r="H70" s="70" t="e">
        <f t="shared" ca="1" si="28"/>
        <v>#NAME?</v>
      </c>
      <c r="I70" s="71" t="e">
        <f t="shared" ca="1" si="11"/>
        <v>#NAME?</v>
      </c>
      <c r="J70" s="70" t="e">
        <f t="shared" ca="1" si="12"/>
        <v>#NAME?</v>
      </c>
      <c r="K70" s="69" t="e">
        <f t="shared" ca="1" si="29"/>
        <v>#NAME?</v>
      </c>
      <c r="L70" s="70">
        <f t="shared" ca="1" si="30"/>
        <v>0</v>
      </c>
      <c r="M70" s="70" t="e">
        <f t="shared" ca="1" si="31"/>
        <v>#NAME?</v>
      </c>
      <c r="N70" s="70" t="e">
        <f t="shared" ca="1" si="13"/>
        <v>#NAME?</v>
      </c>
      <c r="O70" s="72" t="e">
        <f t="shared" ca="1" si="14"/>
        <v>#NAME?</v>
      </c>
      <c r="P70" s="69" t="e">
        <f t="shared" ca="1" si="32"/>
        <v>#NAME?</v>
      </c>
      <c r="Q70" s="70">
        <f t="shared" ca="1" si="33"/>
        <v>0</v>
      </c>
      <c r="R70" s="70" t="e">
        <f t="shared" ca="1" si="34"/>
        <v>#NAME?</v>
      </c>
      <c r="S70" s="70" t="e">
        <f t="shared" ca="1" si="15"/>
        <v>#NAME?</v>
      </c>
      <c r="T70" s="72" t="e">
        <f t="shared" ca="1" si="16"/>
        <v>#NAME?</v>
      </c>
      <c r="U70" s="69" t="e">
        <f t="shared" ca="1" si="35"/>
        <v>#NAME?</v>
      </c>
      <c r="V70" s="70">
        <f t="shared" ca="1" si="36"/>
        <v>0</v>
      </c>
      <c r="W70" s="70" t="e">
        <f t="shared" ca="1" si="37"/>
        <v>#NAME?</v>
      </c>
      <c r="X70" s="70" t="e">
        <f t="shared" ca="1" si="17"/>
        <v>#NAME?</v>
      </c>
      <c r="Y70" s="72" t="e">
        <f t="shared" ca="1" si="18"/>
        <v>#NAME?</v>
      </c>
      <c r="Z70" s="69" t="e">
        <f t="shared" ca="1" si="38"/>
        <v>#NAME?</v>
      </c>
      <c r="AA70" s="70">
        <f t="shared" ca="1" si="39"/>
        <v>0</v>
      </c>
      <c r="AB70" s="70" t="e">
        <f t="shared" ca="1" si="40"/>
        <v>#NAME?</v>
      </c>
      <c r="AC70" s="70" t="e">
        <f t="shared" ca="1" si="19"/>
        <v>#NAME?</v>
      </c>
      <c r="AD70" s="72" t="e">
        <f t="shared" ca="1" si="20"/>
        <v>#NAME?</v>
      </c>
      <c r="AE70" s="69" t="e">
        <f t="shared" ca="1" si="41"/>
        <v>#NAME?</v>
      </c>
      <c r="AF70" s="70">
        <f t="shared" ca="1" si="42"/>
        <v>0</v>
      </c>
      <c r="AG70" s="70" t="e">
        <f t="shared" ca="1" si="43"/>
        <v>#NAME?</v>
      </c>
      <c r="AH70" s="70" t="e">
        <f t="shared" ca="1" si="21"/>
        <v>#NAME?</v>
      </c>
      <c r="AI70" s="72" t="e">
        <f t="shared" ca="1" si="22"/>
        <v>#NAME?</v>
      </c>
      <c r="AJ70" s="69" t="e">
        <f t="shared" ca="1" si="44"/>
        <v>#NAME?</v>
      </c>
      <c r="AK70" s="70">
        <f t="shared" ca="1" si="45"/>
        <v>0</v>
      </c>
      <c r="AL70" s="70" t="e">
        <f t="shared" ca="1" si="46"/>
        <v>#NAME?</v>
      </c>
      <c r="AM70" s="70" t="e">
        <f t="shared" ca="1" si="23"/>
        <v>#NAME?</v>
      </c>
      <c r="AN70" s="72" t="e">
        <f t="shared" ca="1" si="24"/>
        <v>#NAME?</v>
      </c>
      <c r="AP70" s="73" t="e">
        <f t="shared" ca="1" si="25"/>
        <v>#NAME?</v>
      </c>
    </row>
    <row r="71" spans="2:42">
      <c r="B71" s="2">
        <v>2005</v>
      </c>
      <c r="C71" s="2">
        <f t="shared" ca="1" si="8"/>
        <v>0</v>
      </c>
      <c r="D71" s="54">
        <f t="shared" ca="1" si="9"/>
        <v>0</v>
      </c>
      <c r="E71" s="20" t="str">
        <f t="shared" ca="1" si="10"/>
        <v/>
      </c>
      <c r="F71" s="69" t="e">
        <f t="shared" ca="1" si="26"/>
        <v>#NAME?</v>
      </c>
      <c r="G71" s="70">
        <f t="shared" ca="1" si="27"/>
        <v>0</v>
      </c>
      <c r="H71" s="70" t="e">
        <f t="shared" ca="1" si="28"/>
        <v>#NAME?</v>
      </c>
      <c r="I71" s="71" t="e">
        <f t="shared" ca="1" si="11"/>
        <v>#NAME?</v>
      </c>
      <c r="J71" s="70" t="e">
        <f t="shared" ca="1" si="12"/>
        <v>#NAME?</v>
      </c>
      <c r="K71" s="69" t="e">
        <f t="shared" ca="1" si="29"/>
        <v>#NAME?</v>
      </c>
      <c r="L71" s="70">
        <f t="shared" ca="1" si="30"/>
        <v>0</v>
      </c>
      <c r="M71" s="70" t="e">
        <f t="shared" ca="1" si="31"/>
        <v>#NAME?</v>
      </c>
      <c r="N71" s="70" t="e">
        <f t="shared" ca="1" si="13"/>
        <v>#NAME?</v>
      </c>
      <c r="O71" s="72" t="e">
        <f t="shared" ca="1" si="14"/>
        <v>#NAME?</v>
      </c>
      <c r="P71" s="69" t="e">
        <f t="shared" ca="1" si="32"/>
        <v>#NAME?</v>
      </c>
      <c r="Q71" s="70">
        <f t="shared" ca="1" si="33"/>
        <v>0</v>
      </c>
      <c r="R71" s="70" t="e">
        <f t="shared" ca="1" si="34"/>
        <v>#NAME?</v>
      </c>
      <c r="S71" s="70" t="e">
        <f t="shared" ca="1" si="15"/>
        <v>#NAME?</v>
      </c>
      <c r="T71" s="72" t="e">
        <f t="shared" ca="1" si="16"/>
        <v>#NAME?</v>
      </c>
      <c r="U71" s="69" t="e">
        <f t="shared" ca="1" si="35"/>
        <v>#NAME?</v>
      </c>
      <c r="V71" s="70">
        <f t="shared" ca="1" si="36"/>
        <v>0</v>
      </c>
      <c r="W71" s="70" t="e">
        <f t="shared" ca="1" si="37"/>
        <v>#NAME?</v>
      </c>
      <c r="X71" s="70" t="e">
        <f t="shared" ca="1" si="17"/>
        <v>#NAME?</v>
      </c>
      <c r="Y71" s="72" t="e">
        <f t="shared" ca="1" si="18"/>
        <v>#NAME?</v>
      </c>
      <c r="Z71" s="69" t="e">
        <f t="shared" ca="1" si="38"/>
        <v>#NAME?</v>
      </c>
      <c r="AA71" s="70">
        <f t="shared" ca="1" si="39"/>
        <v>0</v>
      </c>
      <c r="AB71" s="70" t="e">
        <f t="shared" ca="1" si="40"/>
        <v>#NAME?</v>
      </c>
      <c r="AC71" s="70" t="e">
        <f t="shared" ca="1" si="19"/>
        <v>#NAME?</v>
      </c>
      <c r="AD71" s="72" t="e">
        <f t="shared" ca="1" si="20"/>
        <v>#NAME?</v>
      </c>
      <c r="AE71" s="69" t="e">
        <f t="shared" ca="1" si="41"/>
        <v>#NAME?</v>
      </c>
      <c r="AF71" s="70">
        <f t="shared" ca="1" si="42"/>
        <v>0</v>
      </c>
      <c r="AG71" s="70" t="e">
        <f t="shared" ca="1" si="43"/>
        <v>#NAME?</v>
      </c>
      <c r="AH71" s="70" t="e">
        <f t="shared" ca="1" si="21"/>
        <v>#NAME?</v>
      </c>
      <c r="AI71" s="72" t="e">
        <f t="shared" ca="1" si="22"/>
        <v>#NAME?</v>
      </c>
      <c r="AJ71" s="69" t="e">
        <f t="shared" ca="1" si="44"/>
        <v>#NAME?</v>
      </c>
      <c r="AK71" s="70">
        <f t="shared" ca="1" si="45"/>
        <v>0</v>
      </c>
      <c r="AL71" s="70" t="e">
        <f t="shared" ca="1" si="46"/>
        <v>#NAME?</v>
      </c>
      <c r="AM71" s="70" t="e">
        <f t="shared" ca="1" si="23"/>
        <v>#NAME?</v>
      </c>
      <c r="AN71" s="72" t="e">
        <f t="shared" ca="1" si="24"/>
        <v>#NAME?</v>
      </c>
      <c r="AP71" s="73" t="e">
        <f t="shared" ca="1" si="25"/>
        <v>#NAME?</v>
      </c>
    </row>
    <row r="72" spans="2:42">
      <c r="B72" s="2">
        <v>2006</v>
      </c>
      <c r="C72" s="2">
        <f t="shared" ca="1" si="8"/>
        <v>0</v>
      </c>
      <c r="D72" s="54">
        <f t="shared" ca="1" si="9"/>
        <v>0</v>
      </c>
      <c r="E72" s="20" t="str">
        <f t="shared" ca="1" si="10"/>
        <v/>
      </c>
      <c r="F72" s="69" t="e">
        <f t="shared" ca="1" si="26"/>
        <v>#NAME?</v>
      </c>
      <c r="G72" s="70">
        <f t="shared" ca="1" si="27"/>
        <v>0</v>
      </c>
      <c r="H72" s="70" t="e">
        <f t="shared" ca="1" si="28"/>
        <v>#NAME?</v>
      </c>
      <c r="I72" s="71" t="e">
        <f t="shared" ca="1" si="11"/>
        <v>#NAME?</v>
      </c>
      <c r="J72" s="70" t="e">
        <f t="shared" ca="1" si="12"/>
        <v>#NAME?</v>
      </c>
      <c r="K72" s="69" t="e">
        <f t="shared" ca="1" si="29"/>
        <v>#NAME?</v>
      </c>
      <c r="L72" s="70">
        <f t="shared" ca="1" si="30"/>
        <v>0</v>
      </c>
      <c r="M72" s="70" t="e">
        <f t="shared" ca="1" si="31"/>
        <v>#NAME?</v>
      </c>
      <c r="N72" s="70" t="e">
        <f t="shared" ca="1" si="13"/>
        <v>#NAME?</v>
      </c>
      <c r="O72" s="72" t="e">
        <f t="shared" ca="1" si="14"/>
        <v>#NAME?</v>
      </c>
      <c r="P72" s="69" t="e">
        <f t="shared" ca="1" si="32"/>
        <v>#NAME?</v>
      </c>
      <c r="Q72" s="70">
        <f t="shared" ca="1" si="33"/>
        <v>0</v>
      </c>
      <c r="R72" s="70" t="e">
        <f t="shared" ca="1" si="34"/>
        <v>#NAME?</v>
      </c>
      <c r="S72" s="70" t="e">
        <f t="shared" ca="1" si="15"/>
        <v>#NAME?</v>
      </c>
      <c r="T72" s="72" t="e">
        <f t="shared" ca="1" si="16"/>
        <v>#NAME?</v>
      </c>
      <c r="U72" s="69" t="e">
        <f t="shared" ca="1" si="35"/>
        <v>#NAME?</v>
      </c>
      <c r="V72" s="70">
        <f t="shared" ca="1" si="36"/>
        <v>0</v>
      </c>
      <c r="W72" s="70" t="e">
        <f t="shared" ca="1" si="37"/>
        <v>#NAME?</v>
      </c>
      <c r="X72" s="70" t="e">
        <f t="shared" ca="1" si="17"/>
        <v>#NAME?</v>
      </c>
      <c r="Y72" s="72" t="e">
        <f t="shared" ca="1" si="18"/>
        <v>#NAME?</v>
      </c>
      <c r="Z72" s="69" t="e">
        <f t="shared" ca="1" si="38"/>
        <v>#NAME?</v>
      </c>
      <c r="AA72" s="70">
        <f t="shared" ca="1" si="39"/>
        <v>0</v>
      </c>
      <c r="AB72" s="70" t="e">
        <f t="shared" ca="1" si="40"/>
        <v>#NAME?</v>
      </c>
      <c r="AC72" s="70" t="e">
        <f t="shared" ca="1" si="19"/>
        <v>#NAME?</v>
      </c>
      <c r="AD72" s="72" t="e">
        <f t="shared" ca="1" si="20"/>
        <v>#NAME?</v>
      </c>
      <c r="AE72" s="69" t="e">
        <f t="shared" ca="1" si="41"/>
        <v>#NAME?</v>
      </c>
      <c r="AF72" s="70">
        <f t="shared" ca="1" si="42"/>
        <v>0</v>
      </c>
      <c r="AG72" s="70" t="e">
        <f t="shared" ca="1" si="43"/>
        <v>#NAME?</v>
      </c>
      <c r="AH72" s="70" t="e">
        <f t="shared" ca="1" si="21"/>
        <v>#NAME?</v>
      </c>
      <c r="AI72" s="72" t="e">
        <f t="shared" ca="1" si="22"/>
        <v>#NAME?</v>
      </c>
      <c r="AJ72" s="69" t="e">
        <f t="shared" ca="1" si="44"/>
        <v>#NAME?</v>
      </c>
      <c r="AK72" s="70">
        <f t="shared" ca="1" si="45"/>
        <v>0</v>
      </c>
      <c r="AL72" s="70" t="e">
        <f t="shared" ca="1" si="46"/>
        <v>#NAME?</v>
      </c>
      <c r="AM72" s="70" t="e">
        <f t="shared" ca="1" si="23"/>
        <v>#NAME?</v>
      </c>
      <c r="AN72" s="72" t="e">
        <f t="shared" ca="1" si="24"/>
        <v>#NAME?</v>
      </c>
      <c r="AP72" s="73" t="e">
        <f t="shared" ca="1" si="25"/>
        <v>#NAME?</v>
      </c>
    </row>
    <row r="73" spans="2:42">
      <c r="B73" s="2">
        <v>2007</v>
      </c>
      <c r="C73" s="2">
        <f t="shared" ca="1" si="8"/>
        <v>0</v>
      </c>
      <c r="D73" s="54">
        <f t="shared" ca="1" si="9"/>
        <v>0</v>
      </c>
      <c r="E73" s="20" t="str">
        <f t="shared" ca="1" si="10"/>
        <v/>
      </c>
      <c r="F73" s="69" t="e">
        <f t="shared" ca="1" si="26"/>
        <v>#NAME?</v>
      </c>
      <c r="G73" s="70">
        <f t="shared" ca="1" si="27"/>
        <v>0</v>
      </c>
      <c r="H73" s="70" t="e">
        <f t="shared" ca="1" si="28"/>
        <v>#NAME?</v>
      </c>
      <c r="I73" s="71" t="e">
        <f t="shared" ca="1" si="11"/>
        <v>#NAME?</v>
      </c>
      <c r="J73" s="70" t="e">
        <f t="shared" ca="1" si="12"/>
        <v>#NAME?</v>
      </c>
      <c r="K73" s="69" t="e">
        <f t="shared" ca="1" si="29"/>
        <v>#NAME?</v>
      </c>
      <c r="L73" s="70">
        <f t="shared" ca="1" si="30"/>
        <v>0</v>
      </c>
      <c r="M73" s="70" t="e">
        <f t="shared" ca="1" si="31"/>
        <v>#NAME?</v>
      </c>
      <c r="N73" s="70" t="e">
        <f t="shared" ca="1" si="13"/>
        <v>#NAME?</v>
      </c>
      <c r="O73" s="72" t="e">
        <f t="shared" ca="1" si="14"/>
        <v>#NAME?</v>
      </c>
      <c r="P73" s="69" t="e">
        <f t="shared" ca="1" si="32"/>
        <v>#NAME?</v>
      </c>
      <c r="Q73" s="70">
        <f t="shared" ca="1" si="33"/>
        <v>0</v>
      </c>
      <c r="R73" s="70" t="e">
        <f t="shared" ca="1" si="34"/>
        <v>#NAME?</v>
      </c>
      <c r="S73" s="70" t="e">
        <f t="shared" ca="1" si="15"/>
        <v>#NAME?</v>
      </c>
      <c r="T73" s="72" t="e">
        <f t="shared" ca="1" si="16"/>
        <v>#NAME?</v>
      </c>
      <c r="U73" s="69" t="e">
        <f t="shared" ca="1" si="35"/>
        <v>#NAME?</v>
      </c>
      <c r="V73" s="70">
        <f t="shared" ca="1" si="36"/>
        <v>0</v>
      </c>
      <c r="W73" s="70" t="e">
        <f t="shared" ca="1" si="37"/>
        <v>#NAME?</v>
      </c>
      <c r="X73" s="70" t="e">
        <f t="shared" ca="1" si="17"/>
        <v>#NAME?</v>
      </c>
      <c r="Y73" s="72" t="e">
        <f t="shared" ca="1" si="18"/>
        <v>#NAME?</v>
      </c>
      <c r="Z73" s="69" t="e">
        <f t="shared" ca="1" si="38"/>
        <v>#NAME?</v>
      </c>
      <c r="AA73" s="70">
        <f t="shared" ca="1" si="39"/>
        <v>0</v>
      </c>
      <c r="AB73" s="70" t="e">
        <f t="shared" ca="1" si="40"/>
        <v>#NAME?</v>
      </c>
      <c r="AC73" s="70" t="e">
        <f t="shared" ca="1" si="19"/>
        <v>#NAME?</v>
      </c>
      <c r="AD73" s="72" t="e">
        <f t="shared" ca="1" si="20"/>
        <v>#NAME?</v>
      </c>
      <c r="AE73" s="69" t="e">
        <f t="shared" ca="1" si="41"/>
        <v>#NAME?</v>
      </c>
      <c r="AF73" s="70">
        <f t="shared" ca="1" si="42"/>
        <v>0</v>
      </c>
      <c r="AG73" s="70" t="e">
        <f t="shared" ca="1" si="43"/>
        <v>#NAME?</v>
      </c>
      <c r="AH73" s="70" t="e">
        <f t="shared" ca="1" si="21"/>
        <v>#NAME?</v>
      </c>
      <c r="AI73" s="72" t="e">
        <f t="shared" ca="1" si="22"/>
        <v>#NAME?</v>
      </c>
      <c r="AJ73" s="69" t="e">
        <f t="shared" ca="1" si="44"/>
        <v>#NAME?</v>
      </c>
      <c r="AK73" s="70">
        <f t="shared" ca="1" si="45"/>
        <v>0</v>
      </c>
      <c r="AL73" s="70" t="e">
        <f t="shared" ca="1" si="46"/>
        <v>#NAME?</v>
      </c>
      <c r="AM73" s="70" t="e">
        <f t="shared" ca="1" si="23"/>
        <v>#NAME?</v>
      </c>
      <c r="AN73" s="72" t="e">
        <f t="shared" ca="1" si="24"/>
        <v>#NAME?</v>
      </c>
      <c r="AP73" s="73" t="e">
        <f t="shared" ca="1" si="25"/>
        <v>#NAME?</v>
      </c>
    </row>
    <row r="74" spans="2:42">
      <c r="B74" s="2">
        <v>2008</v>
      </c>
      <c r="C74" s="2">
        <f t="shared" ca="1" si="8"/>
        <v>0</v>
      </c>
      <c r="D74" s="54">
        <f t="shared" ca="1" si="9"/>
        <v>0</v>
      </c>
      <c r="E74" s="20" t="str">
        <f t="shared" ca="1" si="10"/>
        <v/>
      </c>
      <c r="F74" s="69" t="e">
        <f t="shared" ca="1" si="26"/>
        <v>#NAME?</v>
      </c>
      <c r="G74" s="70">
        <f t="shared" ca="1" si="27"/>
        <v>0</v>
      </c>
      <c r="H74" s="70" t="e">
        <f t="shared" ca="1" si="28"/>
        <v>#NAME?</v>
      </c>
      <c r="I74" s="71" t="e">
        <f t="shared" ca="1" si="11"/>
        <v>#NAME?</v>
      </c>
      <c r="J74" s="70" t="e">
        <f t="shared" ca="1" si="12"/>
        <v>#NAME?</v>
      </c>
      <c r="K74" s="69" t="e">
        <f t="shared" ca="1" si="29"/>
        <v>#NAME?</v>
      </c>
      <c r="L74" s="70">
        <f t="shared" ca="1" si="30"/>
        <v>0</v>
      </c>
      <c r="M74" s="70" t="e">
        <f t="shared" ca="1" si="31"/>
        <v>#NAME?</v>
      </c>
      <c r="N74" s="70" t="e">
        <f t="shared" ca="1" si="13"/>
        <v>#NAME?</v>
      </c>
      <c r="O74" s="72" t="e">
        <f t="shared" ca="1" si="14"/>
        <v>#NAME?</v>
      </c>
      <c r="P74" s="69" t="e">
        <f t="shared" ca="1" si="32"/>
        <v>#NAME?</v>
      </c>
      <c r="Q74" s="70">
        <f t="shared" ca="1" si="33"/>
        <v>0</v>
      </c>
      <c r="R74" s="70" t="e">
        <f t="shared" ca="1" si="34"/>
        <v>#NAME?</v>
      </c>
      <c r="S74" s="70" t="e">
        <f t="shared" ca="1" si="15"/>
        <v>#NAME?</v>
      </c>
      <c r="T74" s="72" t="e">
        <f t="shared" ca="1" si="16"/>
        <v>#NAME?</v>
      </c>
      <c r="U74" s="69" t="e">
        <f t="shared" ca="1" si="35"/>
        <v>#NAME?</v>
      </c>
      <c r="V74" s="70">
        <f t="shared" ca="1" si="36"/>
        <v>0</v>
      </c>
      <c r="W74" s="70" t="e">
        <f t="shared" ca="1" si="37"/>
        <v>#NAME?</v>
      </c>
      <c r="X74" s="70" t="e">
        <f t="shared" ca="1" si="17"/>
        <v>#NAME?</v>
      </c>
      <c r="Y74" s="72" t="e">
        <f t="shared" ca="1" si="18"/>
        <v>#NAME?</v>
      </c>
      <c r="Z74" s="69" t="e">
        <f t="shared" ca="1" si="38"/>
        <v>#NAME?</v>
      </c>
      <c r="AA74" s="70">
        <f t="shared" ca="1" si="39"/>
        <v>0</v>
      </c>
      <c r="AB74" s="70" t="e">
        <f t="shared" ca="1" si="40"/>
        <v>#NAME?</v>
      </c>
      <c r="AC74" s="70" t="e">
        <f t="shared" ca="1" si="19"/>
        <v>#NAME?</v>
      </c>
      <c r="AD74" s="72" t="e">
        <f t="shared" ca="1" si="20"/>
        <v>#NAME?</v>
      </c>
      <c r="AE74" s="69" t="e">
        <f t="shared" ca="1" si="41"/>
        <v>#NAME?</v>
      </c>
      <c r="AF74" s="70">
        <f t="shared" ca="1" si="42"/>
        <v>0</v>
      </c>
      <c r="AG74" s="70" t="e">
        <f t="shared" ca="1" si="43"/>
        <v>#NAME?</v>
      </c>
      <c r="AH74" s="70" t="e">
        <f t="shared" ca="1" si="21"/>
        <v>#NAME?</v>
      </c>
      <c r="AI74" s="72" t="e">
        <f t="shared" ca="1" si="22"/>
        <v>#NAME?</v>
      </c>
      <c r="AJ74" s="69" t="e">
        <f t="shared" ca="1" si="44"/>
        <v>#NAME?</v>
      </c>
      <c r="AK74" s="70">
        <f t="shared" ca="1" si="45"/>
        <v>0</v>
      </c>
      <c r="AL74" s="70" t="e">
        <f t="shared" ca="1" si="46"/>
        <v>#NAME?</v>
      </c>
      <c r="AM74" s="70" t="e">
        <f t="shared" ca="1" si="23"/>
        <v>#NAME?</v>
      </c>
      <c r="AN74" s="72" t="e">
        <f t="shared" ca="1" si="24"/>
        <v>#NAME?</v>
      </c>
      <c r="AP74" s="73" t="e">
        <f t="shared" ca="1" si="25"/>
        <v>#NAME?</v>
      </c>
    </row>
    <row r="75" spans="2:42">
      <c r="B75" s="2">
        <v>2009</v>
      </c>
      <c r="C75" s="2">
        <f t="shared" ca="1" si="8"/>
        <v>0</v>
      </c>
      <c r="D75" s="54">
        <f t="shared" ca="1" si="9"/>
        <v>0</v>
      </c>
      <c r="E75" s="20" t="str">
        <f t="shared" ca="1" si="10"/>
        <v/>
      </c>
      <c r="F75" s="69" t="e">
        <f t="shared" ca="1" si="26"/>
        <v>#NAME?</v>
      </c>
      <c r="G75" s="70">
        <f t="shared" ca="1" si="27"/>
        <v>0</v>
      </c>
      <c r="H75" s="70" t="e">
        <f t="shared" ca="1" si="28"/>
        <v>#NAME?</v>
      </c>
      <c r="I75" s="71" t="e">
        <f t="shared" ca="1" si="11"/>
        <v>#NAME?</v>
      </c>
      <c r="J75" s="70" t="e">
        <f t="shared" ca="1" si="12"/>
        <v>#NAME?</v>
      </c>
      <c r="K75" s="69" t="e">
        <f t="shared" ca="1" si="29"/>
        <v>#NAME?</v>
      </c>
      <c r="L75" s="70">
        <f t="shared" ca="1" si="30"/>
        <v>0</v>
      </c>
      <c r="M75" s="70" t="e">
        <f t="shared" ca="1" si="31"/>
        <v>#NAME?</v>
      </c>
      <c r="N75" s="70" t="e">
        <f t="shared" ca="1" si="13"/>
        <v>#NAME?</v>
      </c>
      <c r="O75" s="72" t="e">
        <f t="shared" ca="1" si="14"/>
        <v>#NAME?</v>
      </c>
      <c r="P75" s="69" t="e">
        <f t="shared" ca="1" si="32"/>
        <v>#NAME?</v>
      </c>
      <c r="Q75" s="70">
        <f t="shared" ca="1" si="33"/>
        <v>0</v>
      </c>
      <c r="R75" s="70" t="e">
        <f t="shared" ca="1" si="34"/>
        <v>#NAME?</v>
      </c>
      <c r="S75" s="70" t="e">
        <f t="shared" ca="1" si="15"/>
        <v>#NAME?</v>
      </c>
      <c r="T75" s="72" t="e">
        <f t="shared" ca="1" si="16"/>
        <v>#NAME?</v>
      </c>
      <c r="U75" s="69" t="e">
        <f t="shared" ca="1" si="35"/>
        <v>#NAME?</v>
      </c>
      <c r="V75" s="70">
        <f t="shared" ca="1" si="36"/>
        <v>0</v>
      </c>
      <c r="W75" s="70" t="e">
        <f t="shared" ca="1" si="37"/>
        <v>#NAME?</v>
      </c>
      <c r="X75" s="70" t="e">
        <f t="shared" ca="1" si="17"/>
        <v>#NAME?</v>
      </c>
      <c r="Y75" s="72" t="e">
        <f t="shared" ca="1" si="18"/>
        <v>#NAME?</v>
      </c>
      <c r="Z75" s="69" t="e">
        <f t="shared" ca="1" si="38"/>
        <v>#NAME?</v>
      </c>
      <c r="AA75" s="70">
        <f t="shared" ca="1" si="39"/>
        <v>0</v>
      </c>
      <c r="AB75" s="70" t="e">
        <f t="shared" ca="1" si="40"/>
        <v>#NAME?</v>
      </c>
      <c r="AC75" s="70" t="e">
        <f t="shared" ca="1" si="19"/>
        <v>#NAME?</v>
      </c>
      <c r="AD75" s="72" t="e">
        <f t="shared" ca="1" si="20"/>
        <v>#NAME?</v>
      </c>
      <c r="AE75" s="69" t="e">
        <f t="shared" ca="1" si="41"/>
        <v>#NAME?</v>
      </c>
      <c r="AF75" s="70">
        <f t="shared" ca="1" si="42"/>
        <v>0</v>
      </c>
      <c r="AG75" s="70" t="e">
        <f t="shared" ca="1" si="43"/>
        <v>#NAME?</v>
      </c>
      <c r="AH75" s="70" t="e">
        <f t="shared" ca="1" si="21"/>
        <v>#NAME?</v>
      </c>
      <c r="AI75" s="72" t="e">
        <f t="shared" ca="1" si="22"/>
        <v>#NAME?</v>
      </c>
      <c r="AJ75" s="69" t="e">
        <f t="shared" ca="1" si="44"/>
        <v>#NAME?</v>
      </c>
      <c r="AK75" s="70">
        <f t="shared" ca="1" si="45"/>
        <v>0</v>
      </c>
      <c r="AL75" s="70" t="e">
        <f t="shared" ca="1" si="46"/>
        <v>#NAME?</v>
      </c>
      <c r="AM75" s="70" t="e">
        <f t="shared" ca="1" si="23"/>
        <v>#NAME?</v>
      </c>
      <c r="AN75" s="72" t="e">
        <f t="shared" ca="1" si="24"/>
        <v>#NAME?</v>
      </c>
      <c r="AP75" s="73" t="e">
        <f t="shared" ca="1" si="25"/>
        <v>#NAME?</v>
      </c>
    </row>
    <row r="76" spans="2:42">
      <c r="B76" s="2">
        <v>2010</v>
      </c>
      <c r="C76" s="2">
        <f t="shared" ca="1" si="8"/>
        <v>0</v>
      </c>
      <c r="D76" s="54">
        <f t="shared" ca="1" si="9"/>
        <v>0</v>
      </c>
      <c r="E76" s="20" t="str">
        <f t="shared" ca="1" si="10"/>
        <v/>
      </c>
      <c r="F76" s="69" t="e">
        <f t="shared" ca="1" si="26"/>
        <v>#NAME?</v>
      </c>
      <c r="G76" s="70">
        <f t="shared" ca="1" si="27"/>
        <v>0</v>
      </c>
      <c r="H76" s="70" t="e">
        <f t="shared" ca="1" si="28"/>
        <v>#NAME?</v>
      </c>
      <c r="I76" s="71" t="e">
        <f t="shared" ca="1" si="11"/>
        <v>#NAME?</v>
      </c>
      <c r="J76" s="70" t="e">
        <f t="shared" ca="1" si="12"/>
        <v>#NAME?</v>
      </c>
      <c r="K76" s="69" t="e">
        <f t="shared" ca="1" si="29"/>
        <v>#NAME?</v>
      </c>
      <c r="L76" s="70">
        <f t="shared" ca="1" si="30"/>
        <v>0</v>
      </c>
      <c r="M76" s="70" t="e">
        <f t="shared" ca="1" si="31"/>
        <v>#NAME?</v>
      </c>
      <c r="N76" s="70" t="e">
        <f t="shared" ca="1" si="13"/>
        <v>#NAME?</v>
      </c>
      <c r="O76" s="72" t="e">
        <f t="shared" ca="1" si="14"/>
        <v>#NAME?</v>
      </c>
      <c r="P76" s="69" t="e">
        <f t="shared" ca="1" si="32"/>
        <v>#NAME?</v>
      </c>
      <c r="Q76" s="70">
        <f t="shared" ca="1" si="33"/>
        <v>0</v>
      </c>
      <c r="R76" s="70" t="e">
        <f t="shared" ca="1" si="34"/>
        <v>#NAME?</v>
      </c>
      <c r="S76" s="70" t="e">
        <f t="shared" ca="1" si="15"/>
        <v>#NAME?</v>
      </c>
      <c r="T76" s="72" t="e">
        <f t="shared" ca="1" si="16"/>
        <v>#NAME?</v>
      </c>
      <c r="U76" s="69" t="e">
        <f t="shared" ca="1" si="35"/>
        <v>#NAME?</v>
      </c>
      <c r="V76" s="70">
        <f t="shared" ca="1" si="36"/>
        <v>0</v>
      </c>
      <c r="W76" s="70" t="e">
        <f t="shared" ca="1" si="37"/>
        <v>#NAME?</v>
      </c>
      <c r="X76" s="70" t="e">
        <f t="shared" ca="1" si="17"/>
        <v>#NAME?</v>
      </c>
      <c r="Y76" s="72" t="e">
        <f t="shared" ca="1" si="18"/>
        <v>#NAME?</v>
      </c>
      <c r="Z76" s="69" t="e">
        <f t="shared" ca="1" si="38"/>
        <v>#NAME?</v>
      </c>
      <c r="AA76" s="70">
        <f t="shared" ca="1" si="39"/>
        <v>0</v>
      </c>
      <c r="AB76" s="70" t="e">
        <f t="shared" ca="1" si="40"/>
        <v>#NAME?</v>
      </c>
      <c r="AC76" s="70" t="e">
        <f t="shared" ca="1" si="19"/>
        <v>#NAME?</v>
      </c>
      <c r="AD76" s="72" t="e">
        <f t="shared" ca="1" si="20"/>
        <v>#NAME?</v>
      </c>
      <c r="AE76" s="69" t="e">
        <f t="shared" ca="1" si="41"/>
        <v>#NAME?</v>
      </c>
      <c r="AF76" s="70">
        <f t="shared" ca="1" si="42"/>
        <v>0</v>
      </c>
      <c r="AG76" s="70" t="e">
        <f t="shared" ca="1" si="43"/>
        <v>#NAME?</v>
      </c>
      <c r="AH76" s="70" t="e">
        <f t="shared" ca="1" si="21"/>
        <v>#NAME?</v>
      </c>
      <c r="AI76" s="72" t="e">
        <f t="shared" ca="1" si="22"/>
        <v>#NAME?</v>
      </c>
      <c r="AJ76" s="69" t="e">
        <f t="shared" ca="1" si="44"/>
        <v>#NAME?</v>
      </c>
      <c r="AK76" s="70">
        <f t="shared" ca="1" si="45"/>
        <v>0</v>
      </c>
      <c r="AL76" s="70" t="e">
        <f t="shared" ca="1" si="46"/>
        <v>#NAME?</v>
      </c>
      <c r="AM76" s="70" t="e">
        <f t="shared" ca="1" si="23"/>
        <v>#NAME?</v>
      </c>
      <c r="AN76" s="72" t="e">
        <f t="shared" ca="1" si="24"/>
        <v>#NAME?</v>
      </c>
      <c r="AP76" s="73" t="e">
        <f t="shared" ca="1" si="25"/>
        <v>#NAME?</v>
      </c>
    </row>
    <row r="77" spans="2:42">
      <c r="B77" s="2">
        <v>2011</v>
      </c>
      <c r="C77" s="2">
        <f t="shared" ca="1" si="8"/>
        <v>0</v>
      </c>
      <c r="D77" s="54">
        <f t="shared" ca="1" si="9"/>
        <v>0</v>
      </c>
      <c r="E77" s="20" t="str">
        <f t="shared" ca="1" si="10"/>
        <v/>
      </c>
      <c r="F77" s="69" t="e">
        <f t="shared" ca="1" si="26"/>
        <v>#NAME?</v>
      </c>
      <c r="G77" s="70">
        <f t="shared" ca="1" si="27"/>
        <v>0</v>
      </c>
      <c r="H77" s="70" t="e">
        <f t="shared" ca="1" si="28"/>
        <v>#NAME?</v>
      </c>
      <c r="I77" s="71" t="e">
        <f t="shared" ca="1" si="11"/>
        <v>#NAME?</v>
      </c>
      <c r="J77" s="70" t="e">
        <f t="shared" ca="1" si="12"/>
        <v>#NAME?</v>
      </c>
      <c r="K77" s="69" t="e">
        <f t="shared" ca="1" si="29"/>
        <v>#NAME?</v>
      </c>
      <c r="L77" s="70">
        <f t="shared" ca="1" si="30"/>
        <v>0</v>
      </c>
      <c r="M77" s="70" t="e">
        <f t="shared" ca="1" si="31"/>
        <v>#NAME?</v>
      </c>
      <c r="N77" s="70" t="e">
        <f t="shared" ca="1" si="13"/>
        <v>#NAME?</v>
      </c>
      <c r="O77" s="72" t="e">
        <f t="shared" ca="1" si="14"/>
        <v>#NAME?</v>
      </c>
      <c r="P77" s="69" t="e">
        <f t="shared" ca="1" si="32"/>
        <v>#NAME?</v>
      </c>
      <c r="Q77" s="70">
        <f t="shared" ca="1" si="33"/>
        <v>0</v>
      </c>
      <c r="R77" s="70" t="e">
        <f t="shared" ca="1" si="34"/>
        <v>#NAME?</v>
      </c>
      <c r="S77" s="70" t="e">
        <f t="shared" ca="1" si="15"/>
        <v>#NAME?</v>
      </c>
      <c r="T77" s="72" t="e">
        <f t="shared" ca="1" si="16"/>
        <v>#NAME?</v>
      </c>
      <c r="U77" s="69" t="e">
        <f t="shared" ca="1" si="35"/>
        <v>#NAME?</v>
      </c>
      <c r="V77" s="70">
        <f t="shared" ca="1" si="36"/>
        <v>0</v>
      </c>
      <c r="W77" s="70" t="e">
        <f t="shared" ca="1" si="37"/>
        <v>#NAME?</v>
      </c>
      <c r="X77" s="70" t="e">
        <f t="shared" ca="1" si="17"/>
        <v>#NAME?</v>
      </c>
      <c r="Y77" s="72" t="e">
        <f t="shared" ca="1" si="18"/>
        <v>#NAME?</v>
      </c>
      <c r="Z77" s="69" t="e">
        <f t="shared" ca="1" si="38"/>
        <v>#NAME?</v>
      </c>
      <c r="AA77" s="70">
        <f t="shared" ca="1" si="39"/>
        <v>0</v>
      </c>
      <c r="AB77" s="70" t="e">
        <f t="shared" ca="1" si="40"/>
        <v>#NAME?</v>
      </c>
      <c r="AC77" s="70" t="e">
        <f t="shared" ca="1" si="19"/>
        <v>#NAME?</v>
      </c>
      <c r="AD77" s="72" t="e">
        <f t="shared" ca="1" si="20"/>
        <v>#NAME?</v>
      </c>
      <c r="AE77" s="69" t="e">
        <f t="shared" ca="1" si="41"/>
        <v>#NAME?</v>
      </c>
      <c r="AF77" s="70">
        <f t="shared" ca="1" si="42"/>
        <v>0</v>
      </c>
      <c r="AG77" s="70" t="e">
        <f t="shared" ca="1" si="43"/>
        <v>#NAME?</v>
      </c>
      <c r="AH77" s="70" t="e">
        <f t="shared" ca="1" si="21"/>
        <v>#NAME?</v>
      </c>
      <c r="AI77" s="72" t="e">
        <f t="shared" ca="1" si="22"/>
        <v>#NAME?</v>
      </c>
      <c r="AJ77" s="69" t="e">
        <f t="shared" ca="1" si="44"/>
        <v>#NAME?</v>
      </c>
      <c r="AK77" s="70">
        <f t="shared" ca="1" si="45"/>
        <v>0</v>
      </c>
      <c r="AL77" s="70" t="e">
        <f t="shared" ca="1" si="46"/>
        <v>#NAME?</v>
      </c>
      <c r="AM77" s="70" t="e">
        <f t="shared" ca="1" si="23"/>
        <v>#NAME?</v>
      </c>
      <c r="AN77" s="72" t="e">
        <f t="shared" ca="1" si="24"/>
        <v>#NAME?</v>
      </c>
      <c r="AP77" s="73" t="e">
        <f t="shared" ca="1" si="25"/>
        <v>#NAME?</v>
      </c>
    </row>
    <row r="78" spans="2:42">
      <c r="B78" s="2">
        <v>2012</v>
      </c>
      <c r="C78" s="2">
        <f t="shared" ca="1" si="8"/>
        <v>0</v>
      </c>
      <c r="D78" s="54">
        <f t="shared" ca="1" si="9"/>
        <v>0</v>
      </c>
      <c r="E78" s="20" t="str">
        <f t="shared" ca="1" si="10"/>
        <v/>
      </c>
      <c r="F78" s="69" t="e">
        <f t="shared" ca="1" si="26"/>
        <v>#NAME?</v>
      </c>
      <c r="G78" s="70">
        <f t="shared" ca="1" si="27"/>
        <v>0</v>
      </c>
      <c r="H78" s="70" t="e">
        <f t="shared" ca="1" si="28"/>
        <v>#NAME?</v>
      </c>
      <c r="I78" s="71" t="e">
        <f t="shared" ca="1" si="11"/>
        <v>#NAME?</v>
      </c>
      <c r="J78" s="70" t="e">
        <f t="shared" ca="1" si="12"/>
        <v>#NAME?</v>
      </c>
      <c r="K78" s="69" t="e">
        <f t="shared" ca="1" si="29"/>
        <v>#NAME?</v>
      </c>
      <c r="L78" s="70">
        <f t="shared" ca="1" si="30"/>
        <v>0</v>
      </c>
      <c r="M78" s="70" t="e">
        <f t="shared" ca="1" si="31"/>
        <v>#NAME?</v>
      </c>
      <c r="N78" s="70" t="e">
        <f t="shared" ca="1" si="13"/>
        <v>#NAME?</v>
      </c>
      <c r="O78" s="72" t="e">
        <f t="shared" ca="1" si="14"/>
        <v>#NAME?</v>
      </c>
      <c r="P78" s="69" t="e">
        <f t="shared" ca="1" si="32"/>
        <v>#NAME?</v>
      </c>
      <c r="Q78" s="70">
        <f t="shared" ca="1" si="33"/>
        <v>0</v>
      </c>
      <c r="R78" s="70" t="e">
        <f t="shared" ca="1" si="34"/>
        <v>#NAME?</v>
      </c>
      <c r="S78" s="70" t="e">
        <f t="shared" ca="1" si="15"/>
        <v>#NAME?</v>
      </c>
      <c r="T78" s="72" t="e">
        <f t="shared" ca="1" si="16"/>
        <v>#NAME?</v>
      </c>
      <c r="U78" s="69" t="e">
        <f t="shared" ca="1" si="35"/>
        <v>#NAME?</v>
      </c>
      <c r="V78" s="70">
        <f t="shared" ca="1" si="36"/>
        <v>0</v>
      </c>
      <c r="W78" s="70" t="e">
        <f t="shared" ca="1" si="37"/>
        <v>#NAME?</v>
      </c>
      <c r="X78" s="70" t="e">
        <f t="shared" ca="1" si="17"/>
        <v>#NAME?</v>
      </c>
      <c r="Y78" s="72" t="e">
        <f t="shared" ca="1" si="18"/>
        <v>#NAME?</v>
      </c>
      <c r="Z78" s="69" t="e">
        <f t="shared" ca="1" si="38"/>
        <v>#NAME?</v>
      </c>
      <c r="AA78" s="70">
        <f t="shared" ca="1" si="39"/>
        <v>0</v>
      </c>
      <c r="AB78" s="70" t="e">
        <f t="shared" ca="1" si="40"/>
        <v>#NAME?</v>
      </c>
      <c r="AC78" s="70" t="e">
        <f t="shared" ca="1" si="19"/>
        <v>#NAME?</v>
      </c>
      <c r="AD78" s="72" t="e">
        <f t="shared" ca="1" si="20"/>
        <v>#NAME?</v>
      </c>
      <c r="AE78" s="69" t="e">
        <f t="shared" ca="1" si="41"/>
        <v>#NAME?</v>
      </c>
      <c r="AF78" s="70">
        <f t="shared" ca="1" si="42"/>
        <v>0</v>
      </c>
      <c r="AG78" s="70" t="e">
        <f t="shared" ca="1" si="43"/>
        <v>#NAME?</v>
      </c>
      <c r="AH78" s="70" t="e">
        <f t="shared" ca="1" si="21"/>
        <v>#NAME?</v>
      </c>
      <c r="AI78" s="72" t="e">
        <f t="shared" ca="1" si="22"/>
        <v>#NAME?</v>
      </c>
      <c r="AJ78" s="69" t="e">
        <f t="shared" ca="1" si="44"/>
        <v>#NAME?</v>
      </c>
      <c r="AK78" s="70">
        <f t="shared" ca="1" si="45"/>
        <v>0</v>
      </c>
      <c r="AL78" s="70" t="e">
        <f t="shared" ca="1" si="46"/>
        <v>#NAME?</v>
      </c>
      <c r="AM78" s="70" t="e">
        <f t="shared" ca="1" si="23"/>
        <v>#NAME?</v>
      </c>
      <c r="AN78" s="72" t="e">
        <f t="shared" ca="1" si="24"/>
        <v>#NAME?</v>
      </c>
      <c r="AP78" s="73" t="e">
        <f t="shared" ca="1" si="25"/>
        <v>#NAME?</v>
      </c>
    </row>
    <row r="79" spans="2:42">
      <c r="B79" s="2">
        <v>2013</v>
      </c>
      <c r="C79" s="2">
        <f t="shared" ca="1" si="8"/>
        <v>0</v>
      </c>
      <c r="D79" s="54">
        <f t="shared" ca="1" si="9"/>
        <v>0</v>
      </c>
      <c r="E79" s="20" t="str">
        <f t="shared" ca="1" si="10"/>
        <v/>
      </c>
      <c r="F79" s="69" t="e">
        <f t="shared" ca="1" si="26"/>
        <v>#NAME?</v>
      </c>
      <c r="G79" s="70">
        <f t="shared" ca="1" si="27"/>
        <v>0</v>
      </c>
      <c r="H79" s="70" t="e">
        <f t="shared" ca="1" si="28"/>
        <v>#NAME?</v>
      </c>
      <c r="I79" s="71" t="e">
        <f t="shared" ca="1" si="11"/>
        <v>#NAME?</v>
      </c>
      <c r="J79" s="70" t="e">
        <f t="shared" ca="1" si="12"/>
        <v>#NAME?</v>
      </c>
      <c r="K79" s="69" t="e">
        <f t="shared" ca="1" si="29"/>
        <v>#NAME?</v>
      </c>
      <c r="L79" s="70">
        <f t="shared" ca="1" si="30"/>
        <v>0</v>
      </c>
      <c r="M79" s="70" t="e">
        <f t="shared" ca="1" si="31"/>
        <v>#NAME?</v>
      </c>
      <c r="N79" s="70" t="e">
        <f t="shared" ca="1" si="13"/>
        <v>#NAME?</v>
      </c>
      <c r="O79" s="72" t="e">
        <f t="shared" ca="1" si="14"/>
        <v>#NAME?</v>
      </c>
      <c r="P79" s="69" t="e">
        <f t="shared" ca="1" si="32"/>
        <v>#NAME?</v>
      </c>
      <c r="Q79" s="70">
        <f t="shared" ca="1" si="33"/>
        <v>0</v>
      </c>
      <c r="R79" s="70" t="e">
        <f t="shared" ca="1" si="34"/>
        <v>#NAME?</v>
      </c>
      <c r="S79" s="70" t="e">
        <f t="shared" ca="1" si="15"/>
        <v>#NAME?</v>
      </c>
      <c r="T79" s="72" t="e">
        <f t="shared" ca="1" si="16"/>
        <v>#NAME?</v>
      </c>
      <c r="U79" s="69" t="e">
        <f t="shared" ca="1" si="35"/>
        <v>#NAME?</v>
      </c>
      <c r="V79" s="70">
        <f t="shared" ca="1" si="36"/>
        <v>0</v>
      </c>
      <c r="W79" s="70" t="e">
        <f t="shared" ca="1" si="37"/>
        <v>#NAME?</v>
      </c>
      <c r="X79" s="70" t="e">
        <f t="shared" ca="1" si="17"/>
        <v>#NAME?</v>
      </c>
      <c r="Y79" s="72" t="e">
        <f t="shared" ca="1" si="18"/>
        <v>#NAME?</v>
      </c>
      <c r="Z79" s="69" t="e">
        <f t="shared" ca="1" si="38"/>
        <v>#NAME?</v>
      </c>
      <c r="AA79" s="70">
        <f t="shared" ca="1" si="39"/>
        <v>0</v>
      </c>
      <c r="AB79" s="70" t="e">
        <f t="shared" ca="1" si="40"/>
        <v>#NAME?</v>
      </c>
      <c r="AC79" s="70" t="e">
        <f t="shared" ca="1" si="19"/>
        <v>#NAME?</v>
      </c>
      <c r="AD79" s="72" t="e">
        <f t="shared" ca="1" si="20"/>
        <v>#NAME?</v>
      </c>
      <c r="AE79" s="69" t="e">
        <f t="shared" ca="1" si="41"/>
        <v>#NAME?</v>
      </c>
      <c r="AF79" s="70">
        <f t="shared" ca="1" si="42"/>
        <v>0</v>
      </c>
      <c r="AG79" s="70" t="e">
        <f t="shared" ca="1" si="43"/>
        <v>#NAME?</v>
      </c>
      <c r="AH79" s="70" t="e">
        <f t="shared" ca="1" si="21"/>
        <v>#NAME?</v>
      </c>
      <c r="AI79" s="72" t="e">
        <f t="shared" ca="1" si="22"/>
        <v>#NAME?</v>
      </c>
      <c r="AJ79" s="69" t="e">
        <f t="shared" ca="1" si="44"/>
        <v>#NAME?</v>
      </c>
      <c r="AK79" s="70">
        <f t="shared" ca="1" si="45"/>
        <v>0</v>
      </c>
      <c r="AL79" s="70" t="e">
        <f t="shared" ca="1" si="46"/>
        <v>#NAME?</v>
      </c>
      <c r="AM79" s="70" t="e">
        <f t="shared" ca="1" si="23"/>
        <v>#NAME?</v>
      </c>
      <c r="AN79" s="72" t="e">
        <f t="shared" ca="1" si="24"/>
        <v>#NAME?</v>
      </c>
      <c r="AP79" s="73" t="e">
        <f t="shared" ca="1" si="25"/>
        <v>#NAME?</v>
      </c>
    </row>
    <row r="80" spans="2:42">
      <c r="B80" s="2">
        <v>2014</v>
      </c>
      <c r="C80" s="2">
        <f t="shared" ca="1" si="8"/>
        <v>0</v>
      </c>
      <c r="D80" s="54">
        <f t="shared" ca="1" si="9"/>
        <v>0</v>
      </c>
      <c r="E80" s="20" t="str">
        <f t="shared" ca="1" si="10"/>
        <v/>
      </c>
      <c r="F80" s="69" t="e">
        <f t="shared" ca="1" si="26"/>
        <v>#NAME?</v>
      </c>
      <c r="G80" s="70">
        <f t="shared" ca="1" si="27"/>
        <v>0</v>
      </c>
      <c r="H80" s="70" t="e">
        <f t="shared" ca="1" si="28"/>
        <v>#NAME?</v>
      </c>
      <c r="I80" s="71" t="e">
        <f t="shared" ca="1" si="11"/>
        <v>#NAME?</v>
      </c>
      <c r="J80" s="70" t="e">
        <f t="shared" ca="1" si="12"/>
        <v>#NAME?</v>
      </c>
      <c r="K80" s="69" t="e">
        <f t="shared" ca="1" si="29"/>
        <v>#NAME?</v>
      </c>
      <c r="L80" s="70">
        <f t="shared" ca="1" si="30"/>
        <v>0</v>
      </c>
      <c r="M80" s="70" t="e">
        <f t="shared" ca="1" si="31"/>
        <v>#NAME?</v>
      </c>
      <c r="N80" s="70" t="e">
        <f t="shared" ca="1" si="13"/>
        <v>#NAME?</v>
      </c>
      <c r="O80" s="72" t="e">
        <f t="shared" ca="1" si="14"/>
        <v>#NAME?</v>
      </c>
      <c r="P80" s="69" t="e">
        <f t="shared" ca="1" si="32"/>
        <v>#NAME?</v>
      </c>
      <c r="Q80" s="70">
        <f t="shared" ca="1" si="33"/>
        <v>0</v>
      </c>
      <c r="R80" s="70" t="e">
        <f t="shared" ca="1" si="34"/>
        <v>#NAME?</v>
      </c>
      <c r="S80" s="70" t="e">
        <f t="shared" ca="1" si="15"/>
        <v>#NAME?</v>
      </c>
      <c r="T80" s="72" t="e">
        <f t="shared" ca="1" si="16"/>
        <v>#NAME?</v>
      </c>
      <c r="U80" s="69" t="e">
        <f t="shared" ca="1" si="35"/>
        <v>#NAME?</v>
      </c>
      <c r="V80" s="70">
        <f t="shared" ca="1" si="36"/>
        <v>0</v>
      </c>
      <c r="W80" s="70" t="e">
        <f t="shared" ca="1" si="37"/>
        <v>#NAME?</v>
      </c>
      <c r="X80" s="70" t="e">
        <f t="shared" ca="1" si="17"/>
        <v>#NAME?</v>
      </c>
      <c r="Y80" s="72" t="e">
        <f t="shared" ca="1" si="18"/>
        <v>#NAME?</v>
      </c>
      <c r="Z80" s="69" t="e">
        <f t="shared" ca="1" si="38"/>
        <v>#NAME?</v>
      </c>
      <c r="AA80" s="70">
        <f t="shared" ca="1" si="39"/>
        <v>0</v>
      </c>
      <c r="AB80" s="70" t="e">
        <f t="shared" ca="1" si="40"/>
        <v>#NAME?</v>
      </c>
      <c r="AC80" s="70" t="e">
        <f t="shared" ca="1" si="19"/>
        <v>#NAME?</v>
      </c>
      <c r="AD80" s="72" t="e">
        <f t="shared" ca="1" si="20"/>
        <v>#NAME?</v>
      </c>
      <c r="AE80" s="69" t="e">
        <f t="shared" ca="1" si="41"/>
        <v>#NAME?</v>
      </c>
      <c r="AF80" s="70">
        <f t="shared" ca="1" si="42"/>
        <v>0</v>
      </c>
      <c r="AG80" s="70" t="e">
        <f t="shared" ca="1" si="43"/>
        <v>#NAME?</v>
      </c>
      <c r="AH80" s="70" t="e">
        <f t="shared" ca="1" si="21"/>
        <v>#NAME?</v>
      </c>
      <c r="AI80" s="72" t="e">
        <f t="shared" ca="1" si="22"/>
        <v>#NAME?</v>
      </c>
      <c r="AJ80" s="69" t="e">
        <f t="shared" ca="1" si="44"/>
        <v>#NAME?</v>
      </c>
      <c r="AK80" s="70">
        <f t="shared" ca="1" si="45"/>
        <v>0</v>
      </c>
      <c r="AL80" s="70" t="e">
        <f t="shared" ca="1" si="46"/>
        <v>#NAME?</v>
      </c>
      <c r="AM80" s="70" t="e">
        <f t="shared" ca="1" si="23"/>
        <v>#NAME?</v>
      </c>
      <c r="AN80" s="72" t="e">
        <f t="shared" ca="1" si="24"/>
        <v>#NAME?</v>
      </c>
      <c r="AP80" s="73" t="e">
        <f t="shared" ca="1" si="25"/>
        <v>#NAME?</v>
      </c>
    </row>
    <row r="81" spans="2:42">
      <c r="B81" s="2">
        <v>2015</v>
      </c>
      <c r="C81" s="2">
        <f t="shared" ca="1" si="8"/>
        <v>0</v>
      </c>
      <c r="D81" s="54">
        <f t="shared" ca="1" si="9"/>
        <v>0</v>
      </c>
      <c r="E81" s="20" t="str">
        <f t="shared" ca="1" si="10"/>
        <v/>
      </c>
      <c r="F81" s="69" t="e">
        <f t="shared" ca="1" si="26"/>
        <v>#NAME?</v>
      </c>
      <c r="G81" s="70">
        <f t="shared" ca="1" si="27"/>
        <v>0</v>
      </c>
      <c r="H81" s="70" t="e">
        <f t="shared" ca="1" si="28"/>
        <v>#NAME?</v>
      </c>
      <c r="I81" s="71" t="e">
        <f t="shared" ca="1" si="11"/>
        <v>#NAME?</v>
      </c>
      <c r="J81" s="70" t="e">
        <f t="shared" ca="1" si="12"/>
        <v>#NAME?</v>
      </c>
      <c r="K81" s="69" t="e">
        <f t="shared" ca="1" si="29"/>
        <v>#NAME?</v>
      </c>
      <c r="L81" s="70">
        <f t="shared" ca="1" si="30"/>
        <v>0</v>
      </c>
      <c r="M81" s="70" t="e">
        <f t="shared" ca="1" si="31"/>
        <v>#NAME?</v>
      </c>
      <c r="N81" s="70" t="e">
        <f t="shared" ca="1" si="13"/>
        <v>#NAME?</v>
      </c>
      <c r="O81" s="72" t="e">
        <f t="shared" ca="1" si="14"/>
        <v>#NAME?</v>
      </c>
      <c r="P81" s="69" t="e">
        <f t="shared" ca="1" si="32"/>
        <v>#NAME?</v>
      </c>
      <c r="Q81" s="70">
        <f t="shared" ca="1" si="33"/>
        <v>0</v>
      </c>
      <c r="R81" s="70" t="e">
        <f t="shared" ca="1" si="34"/>
        <v>#NAME?</v>
      </c>
      <c r="S81" s="70" t="e">
        <f t="shared" ca="1" si="15"/>
        <v>#NAME?</v>
      </c>
      <c r="T81" s="72" t="e">
        <f t="shared" ca="1" si="16"/>
        <v>#NAME?</v>
      </c>
      <c r="U81" s="69" t="e">
        <f t="shared" ca="1" si="35"/>
        <v>#NAME?</v>
      </c>
      <c r="V81" s="70">
        <f t="shared" ca="1" si="36"/>
        <v>0</v>
      </c>
      <c r="W81" s="70" t="e">
        <f t="shared" ca="1" si="37"/>
        <v>#NAME?</v>
      </c>
      <c r="X81" s="70" t="e">
        <f t="shared" ca="1" si="17"/>
        <v>#NAME?</v>
      </c>
      <c r="Y81" s="72" t="e">
        <f t="shared" ca="1" si="18"/>
        <v>#NAME?</v>
      </c>
      <c r="Z81" s="69" t="e">
        <f t="shared" ca="1" si="38"/>
        <v>#NAME?</v>
      </c>
      <c r="AA81" s="70">
        <f t="shared" ca="1" si="39"/>
        <v>0</v>
      </c>
      <c r="AB81" s="70" t="e">
        <f t="shared" ca="1" si="40"/>
        <v>#NAME?</v>
      </c>
      <c r="AC81" s="70" t="e">
        <f t="shared" ca="1" si="19"/>
        <v>#NAME?</v>
      </c>
      <c r="AD81" s="72" t="e">
        <f t="shared" ca="1" si="20"/>
        <v>#NAME?</v>
      </c>
      <c r="AE81" s="69" t="e">
        <f t="shared" ca="1" si="41"/>
        <v>#NAME?</v>
      </c>
      <c r="AF81" s="70">
        <f t="shared" ca="1" si="42"/>
        <v>0</v>
      </c>
      <c r="AG81" s="70" t="e">
        <f t="shared" ca="1" si="43"/>
        <v>#NAME?</v>
      </c>
      <c r="AH81" s="70" t="e">
        <f t="shared" ca="1" si="21"/>
        <v>#NAME?</v>
      </c>
      <c r="AI81" s="72" t="e">
        <f t="shared" ca="1" si="22"/>
        <v>#NAME?</v>
      </c>
      <c r="AJ81" s="69" t="e">
        <f t="shared" ca="1" si="44"/>
        <v>#NAME?</v>
      </c>
      <c r="AK81" s="70">
        <f t="shared" ca="1" si="45"/>
        <v>0</v>
      </c>
      <c r="AL81" s="70" t="e">
        <f t="shared" ca="1" si="46"/>
        <v>#NAME?</v>
      </c>
      <c r="AM81" s="70" t="e">
        <f t="shared" ca="1" si="23"/>
        <v>#NAME?</v>
      </c>
      <c r="AN81" s="72" t="e">
        <f t="shared" ca="1" si="24"/>
        <v>#NAME?</v>
      </c>
      <c r="AP81" s="73" t="e">
        <f t="shared" ca="1" si="25"/>
        <v>#NAME?</v>
      </c>
    </row>
    <row r="82" spans="2:42" ht="13.5" thickBot="1">
      <c r="B82" s="2">
        <v>2016</v>
      </c>
      <c r="C82" s="2">
        <f t="shared" ca="1" si="8"/>
        <v>0</v>
      </c>
      <c r="D82" s="54">
        <f t="shared" ca="1" si="9"/>
        <v>0</v>
      </c>
      <c r="E82" s="20" t="str">
        <f t="shared" ca="1" si="10"/>
        <v/>
      </c>
      <c r="F82" s="75" t="e">
        <f t="shared" ca="1" si="26"/>
        <v>#NAME?</v>
      </c>
      <c r="G82" s="76">
        <f t="shared" ca="1" si="27"/>
        <v>0</v>
      </c>
      <c r="H82" s="76" t="e">
        <f t="shared" ca="1" si="28"/>
        <v>#NAME?</v>
      </c>
      <c r="I82" s="77" t="e">
        <f t="shared" ca="1" si="11"/>
        <v>#NAME?</v>
      </c>
      <c r="J82" s="76" t="e">
        <f t="shared" ca="1" si="12"/>
        <v>#NAME?</v>
      </c>
      <c r="K82" s="75" t="e">
        <f t="shared" ca="1" si="29"/>
        <v>#NAME?</v>
      </c>
      <c r="L82" s="76">
        <f t="shared" ca="1" si="30"/>
        <v>0</v>
      </c>
      <c r="M82" s="76" t="e">
        <f t="shared" ca="1" si="31"/>
        <v>#NAME?</v>
      </c>
      <c r="N82" s="76" t="e">
        <f t="shared" ca="1" si="13"/>
        <v>#NAME?</v>
      </c>
      <c r="O82" s="78" t="e">
        <f t="shared" ca="1" si="14"/>
        <v>#NAME?</v>
      </c>
      <c r="P82" s="75" t="e">
        <f t="shared" ca="1" si="32"/>
        <v>#NAME?</v>
      </c>
      <c r="Q82" s="76">
        <f t="shared" ca="1" si="33"/>
        <v>0</v>
      </c>
      <c r="R82" s="76" t="e">
        <f t="shared" ca="1" si="34"/>
        <v>#NAME?</v>
      </c>
      <c r="S82" s="76" t="e">
        <f t="shared" ca="1" si="15"/>
        <v>#NAME?</v>
      </c>
      <c r="T82" s="78" t="e">
        <f t="shared" ca="1" si="16"/>
        <v>#NAME?</v>
      </c>
      <c r="U82" s="75" t="e">
        <f t="shared" ca="1" si="35"/>
        <v>#NAME?</v>
      </c>
      <c r="V82" s="76">
        <f t="shared" ca="1" si="36"/>
        <v>0</v>
      </c>
      <c r="W82" s="76" t="e">
        <f t="shared" ca="1" si="37"/>
        <v>#NAME?</v>
      </c>
      <c r="X82" s="76" t="e">
        <f t="shared" ca="1" si="17"/>
        <v>#NAME?</v>
      </c>
      <c r="Y82" s="78" t="e">
        <f t="shared" ca="1" si="18"/>
        <v>#NAME?</v>
      </c>
      <c r="Z82" s="75" t="e">
        <f t="shared" ca="1" si="38"/>
        <v>#NAME?</v>
      </c>
      <c r="AA82" s="76">
        <f t="shared" ca="1" si="39"/>
        <v>0</v>
      </c>
      <c r="AB82" s="76" t="e">
        <f t="shared" ca="1" si="40"/>
        <v>#NAME?</v>
      </c>
      <c r="AC82" s="76" t="e">
        <f t="shared" ca="1" si="19"/>
        <v>#NAME?</v>
      </c>
      <c r="AD82" s="78" t="e">
        <f t="shared" ca="1" si="20"/>
        <v>#NAME?</v>
      </c>
      <c r="AE82" s="75" t="e">
        <f t="shared" ca="1" si="41"/>
        <v>#NAME?</v>
      </c>
      <c r="AF82" s="76">
        <f t="shared" ca="1" si="42"/>
        <v>0</v>
      </c>
      <c r="AG82" s="76" t="e">
        <f t="shared" ca="1" si="43"/>
        <v>#NAME?</v>
      </c>
      <c r="AH82" s="76" t="e">
        <f t="shared" ca="1" si="21"/>
        <v>#NAME?</v>
      </c>
      <c r="AI82" s="78" t="e">
        <f t="shared" ca="1" si="22"/>
        <v>#NAME?</v>
      </c>
      <c r="AJ82" s="75" t="e">
        <f t="shared" ca="1" si="44"/>
        <v>#NAME?</v>
      </c>
      <c r="AK82" s="76">
        <f t="shared" ca="1" si="45"/>
        <v>0</v>
      </c>
      <c r="AL82" s="76" t="e">
        <f t="shared" ca="1" si="46"/>
        <v>#NAME?</v>
      </c>
      <c r="AM82" s="76" t="e">
        <f t="shared" ca="1" si="23"/>
        <v>#NAME?</v>
      </c>
      <c r="AN82" s="78" t="e">
        <f t="shared" ca="1" si="24"/>
        <v>#NAME?</v>
      </c>
      <c r="AP82" s="73" t="e">
        <f t="shared" ca="1" si="25"/>
        <v>#NAME?</v>
      </c>
    </row>
    <row r="85" spans="2:42">
      <c r="B85" s="3" t="s">
        <v>75</v>
      </c>
    </row>
    <row r="86" spans="2:42">
      <c r="B86" s="2" t="s">
        <v>76</v>
      </c>
      <c r="C86" s="79" t="e">
        <f ca="1">CB.Uniform(C17,C18)</f>
        <v>#NAME?</v>
      </c>
    </row>
    <row r="87" spans="2:42">
      <c r="B87" s="2" t="s">
        <v>77</v>
      </c>
      <c r="C87" s="80" t="e">
        <f ca="1">C86-C19</f>
        <v>#NAME?</v>
      </c>
    </row>
    <row r="88" spans="2:42">
      <c r="B88" s="2" t="s">
        <v>78</v>
      </c>
      <c r="C88" s="80" t="e">
        <f ca="1">C19+C87</f>
        <v>#NAME?</v>
      </c>
    </row>
    <row r="89" spans="2:42">
      <c r="B89" s="2" t="s">
        <v>79</v>
      </c>
      <c r="C89" s="80" t="e">
        <f ca="1">C20+C87</f>
        <v>#NAME?</v>
      </c>
    </row>
    <row r="92" spans="2:42">
      <c r="B92" s="3" t="s">
        <v>80</v>
      </c>
    </row>
    <row r="93" spans="2:42">
      <c r="C93" s="2" t="s">
        <v>81</v>
      </c>
      <c r="D93" s="2" t="s">
        <v>82</v>
      </c>
    </row>
    <row r="94" spans="2:42">
      <c r="B94" s="2" t="s">
        <v>18</v>
      </c>
      <c r="C94" s="81" t="e">
        <f ca="1">CB.YesNo(H12)</f>
        <v>#NAME?</v>
      </c>
      <c r="D94" s="82" t="e">
        <f ca="1">IF(I12=J12,I12,CB.Uniform(I12,J12))</f>
        <v>#NAME?</v>
      </c>
    </row>
    <row r="95" spans="2:42">
      <c r="B95" s="2" t="s">
        <v>83</v>
      </c>
      <c r="C95" s="81" t="e">
        <f ca="1">CB.YesNo(H13)</f>
        <v>#NAME?</v>
      </c>
      <c r="D95" s="82" t="e">
        <f ca="1">IF(I13=J13,I13,CB.Uniform(I13,J13))</f>
        <v>#NAME?</v>
      </c>
    </row>
    <row r="96" spans="2:42">
      <c r="B96" s="2" t="s">
        <v>84</v>
      </c>
      <c r="C96" s="81" t="e">
        <f ca="1">CB.YesNo(H14)</f>
        <v>#NAME?</v>
      </c>
      <c r="D96" s="82">
        <f>IF(I14=J14,I14,CB.Uniform(I14,J14))</f>
        <v>6</v>
      </c>
    </row>
    <row r="97" spans="2:8">
      <c r="B97" s="2" t="s">
        <v>85</v>
      </c>
      <c r="C97" s="81" t="e">
        <f ca="1">CB.YesNo(H15)</f>
        <v>#NAME?</v>
      </c>
      <c r="D97" s="82" t="e">
        <f ca="1">IF(I15=J15,I15,CB.Uniform(I15,J15))</f>
        <v>#NAME?</v>
      </c>
    </row>
    <row r="99" spans="2:8">
      <c r="B99" s="2" t="s">
        <v>86</v>
      </c>
      <c r="C99" s="2" t="e">
        <f ca="1">PRODUCT(C94:C97)</f>
        <v>#NAME?</v>
      </c>
      <c r="D99" s="83" t="e">
        <f ca="1">CEILING(SUM(D94:D97),1)</f>
        <v>#NAME?</v>
      </c>
    </row>
    <row r="101" spans="2:8">
      <c r="B101" s="2" t="s">
        <v>87</v>
      </c>
      <c r="D101" s="84" t="e">
        <f ca="1">EOMONTH(DATE(H8,H9,1),D99)</f>
        <v>#NAME?</v>
      </c>
    </row>
    <row r="102" spans="2:8">
      <c r="B102" s="2" t="s">
        <v>50</v>
      </c>
      <c r="D102" s="85" t="e">
        <f ca="1">IF(C99,YEAR(D101),9999)</f>
        <v>#NAME?</v>
      </c>
      <c r="H102" s="2" t="s">
        <v>88</v>
      </c>
    </row>
    <row r="104" spans="2:8">
      <c r="B104" s="3" t="s">
        <v>89</v>
      </c>
    </row>
    <row r="105" spans="2:8">
      <c r="B105" s="86"/>
      <c r="C105" s="45" t="s">
        <v>81</v>
      </c>
      <c r="D105" s="45" t="s">
        <v>90</v>
      </c>
      <c r="E105" s="45" t="s">
        <v>87</v>
      </c>
      <c r="F105" s="45" t="s">
        <v>50</v>
      </c>
      <c r="G105" s="45" t="s">
        <v>11</v>
      </c>
    </row>
    <row r="106" spans="2:8">
      <c r="B106" s="2" t="s">
        <v>35</v>
      </c>
      <c r="C106" s="81" t="e">
        <f t="shared" ref="C106:C111" ca="1" si="47">CB.YesNo(H20)</f>
        <v>#NAME?</v>
      </c>
      <c r="D106" s="87">
        <f t="shared" ref="D106:D111" si="48">IF(K20=0,K20,CB.Uniform(-K20,K20))</f>
        <v>0</v>
      </c>
      <c r="E106" s="4">
        <f t="shared" ref="E106:E111" si="49">EOMONTH(DATE(J20,I20,1),D106)</f>
        <v>37287</v>
      </c>
      <c r="F106" s="2" t="e">
        <f t="shared" ref="F106:F111" ca="1" si="50">IF(C106,YEAR(E106),9999)</f>
        <v>#NAME?</v>
      </c>
      <c r="G106" s="87">
        <f t="shared" ref="G106:G111" si="51">IF(L20=M20,L20,CB.Uniform(L20,M20))</f>
        <v>1</v>
      </c>
    </row>
    <row r="107" spans="2:8">
      <c r="B107" s="2" t="s">
        <v>37</v>
      </c>
      <c r="C107" s="81" t="e">
        <f t="shared" ca="1" si="47"/>
        <v>#NAME?</v>
      </c>
      <c r="D107" s="87">
        <f t="shared" si="48"/>
        <v>0</v>
      </c>
      <c r="E107" s="4">
        <f t="shared" si="49"/>
        <v>37652</v>
      </c>
      <c r="F107" s="2" t="e">
        <f t="shared" ca="1" si="50"/>
        <v>#NAME?</v>
      </c>
      <c r="G107" s="87">
        <f t="shared" si="51"/>
        <v>1.1000000000000001</v>
      </c>
    </row>
    <row r="108" spans="2:8">
      <c r="B108" s="2" t="s">
        <v>39</v>
      </c>
      <c r="C108" s="81" t="e">
        <f t="shared" ca="1" si="47"/>
        <v>#NAME?</v>
      </c>
      <c r="D108" s="87">
        <f t="shared" si="48"/>
        <v>0</v>
      </c>
      <c r="E108" s="4">
        <f t="shared" si="49"/>
        <v>37741</v>
      </c>
      <c r="F108" s="2" t="e">
        <f t="shared" ca="1" si="50"/>
        <v>#NAME?</v>
      </c>
      <c r="G108" s="87">
        <f t="shared" si="51"/>
        <v>1</v>
      </c>
    </row>
    <row r="109" spans="2:8">
      <c r="B109" s="2" t="s">
        <v>41</v>
      </c>
      <c r="C109" s="81" t="e">
        <f t="shared" ca="1" si="47"/>
        <v>#NAME?</v>
      </c>
      <c r="D109" s="87" t="e">
        <f t="shared" ca="1" si="48"/>
        <v>#NAME?</v>
      </c>
      <c r="E109" s="4" t="e">
        <f t="shared" ca="1" si="49"/>
        <v>#NAME?</v>
      </c>
      <c r="F109" s="2" t="e">
        <f t="shared" ca="1" si="50"/>
        <v>#NAME?</v>
      </c>
      <c r="G109" s="87" t="e">
        <f t="shared" ca="1" si="51"/>
        <v>#NAME?</v>
      </c>
    </row>
    <row r="110" spans="2:8">
      <c r="B110" s="2" t="s">
        <v>43</v>
      </c>
      <c r="C110" s="81" t="e">
        <f t="shared" ca="1" si="47"/>
        <v>#NAME?</v>
      </c>
      <c r="D110" s="87" t="e">
        <f t="shared" ca="1" si="48"/>
        <v>#NAME?</v>
      </c>
      <c r="E110" s="4" t="e">
        <f t="shared" ca="1" si="49"/>
        <v>#NAME?</v>
      </c>
      <c r="F110" s="2" t="e">
        <f t="shared" ca="1" si="50"/>
        <v>#NAME?</v>
      </c>
      <c r="G110" s="87" t="e">
        <f t="shared" ca="1" si="51"/>
        <v>#NAME?</v>
      </c>
    </row>
    <row r="111" spans="2:8">
      <c r="B111" s="2" t="s">
        <v>45</v>
      </c>
      <c r="C111" s="81" t="e">
        <f t="shared" ca="1" si="47"/>
        <v>#NAME?</v>
      </c>
      <c r="D111" s="87" t="e">
        <f t="shared" ca="1" si="48"/>
        <v>#NAME?</v>
      </c>
      <c r="E111" s="4" t="e">
        <f t="shared" ca="1" si="49"/>
        <v>#NAME?</v>
      </c>
      <c r="F111" s="2" t="e">
        <f t="shared" ca="1" si="50"/>
        <v>#NAME?</v>
      </c>
      <c r="G111" s="87" t="e">
        <f t="shared" ca="1" si="51"/>
        <v>#NAME?</v>
      </c>
    </row>
    <row r="114" spans="3:13">
      <c r="G114" s="2" t="s">
        <v>91</v>
      </c>
    </row>
    <row r="115" spans="3:13">
      <c r="C115" s="88" t="e">
        <f ca="1">SUM(C106:C111)</f>
        <v>#NAME?</v>
      </c>
      <c r="G115" s="88" t="e">
        <f ca="1">SUMPRODUCT(C106:C111,G106:G111)</f>
        <v>#NAME?</v>
      </c>
    </row>
    <row r="119" spans="3:13">
      <c r="L119" s="54"/>
      <c r="M119" s="54"/>
    </row>
    <row r="120" spans="3:13">
      <c r="L120" s="54"/>
      <c r="M120" s="54"/>
    </row>
    <row r="121" spans="3:13">
      <c r="L121" s="54"/>
      <c r="M121" s="54"/>
    </row>
    <row r="122" spans="3:13">
      <c r="L122" s="54"/>
      <c r="M122" s="54"/>
    </row>
    <row r="123" spans="3:13">
      <c r="L123" s="54"/>
      <c r="M123" s="54"/>
    </row>
    <row r="124" spans="3:13">
      <c r="L124" s="54"/>
      <c r="M124" s="54"/>
    </row>
    <row r="125" spans="3:13">
      <c r="L125" s="54"/>
      <c r="M125" s="54"/>
    </row>
    <row r="126" spans="3:13">
      <c r="L126" s="54"/>
      <c r="M126" s="54"/>
    </row>
    <row r="127" spans="3:13">
      <c r="L127" s="54"/>
      <c r="M127" s="54"/>
    </row>
    <row r="128" spans="3:13">
      <c r="L128" s="54"/>
      <c r="M128" s="54"/>
    </row>
    <row r="129" spans="12:13">
      <c r="L129" s="54"/>
      <c r="M129" s="54"/>
    </row>
    <row r="130" spans="12:13">
      <c r="L130" s="54"/>
      <c r="M130" s="54"/>
    </row>
    <row r="131" spans="12:13">
      <c r="L131" s="54"/>
      <c r="M131" s="54"/>
    </row>
    <row r="132" spans="12:13">
      <c r="L132" s="54"/>
      <c r="M132" s="54"/>
    </row>
    <row r="133" spans="12:13">
      <c r="L133" s="54"/>
      <c r="M133" s="54"/>
    </row>
  </sheetData>
  <pageMargins left="0.26" right="0.39" top="0.62" bottom="1" header="0.5" footer="0.5"/>
  <pageSetup scale="50"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sheetPr codeName="Sheet7"/>
  <dimension ref="A1"/>
  <sheetViews>
    <sheetView workbookViewId="0">
      <selection activeCell="C30" sqref="C30"/>
    </sheetView>
  </sheetViews>
  <sheetFormatPr defaultRowHeight="12.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8"/>
  <dimension ref="A1"/>
  <sheetViews>
    <sheetView workbookViewId="0">
      <selection activeCell="F29" sqref="F29"/>
    </sheetView>
  </sheetViews>
  <sheetFormatPr defaultRowHeight="12.7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Sheet9"/>
  <dimension ref="A1"/>
  <sheetViews>
    <sheetView workbookViewId="0">
      <selection activeCell="E28" sqref="E28"/>
    </sheetView>
  </sheetViews>
  <sheetFormatPr defaultRowHeight="12.7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10"/>
  <dimension ref="A1"/>
  <sheetViews>
    <sheetView workbookViewId="0">
      <selection activeCell="D28" sqref="D28:D29"/>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Figure 12.42</vt:lpstr>
      <vt:lpstr>Figure 12.43</vt:lpstr>
      <vt:lpstr>Figure 12.44</vt:lpstr>
      <vt:lpstr>Figure 12.45</vt:lpstr>
      <vt:lpstr>Figure 12.46</vt:lpstr>
      <vt:lpstr>Figure 12.47</vt:lpstr>
      <vt:lpstr>Figure 12.48</vt:lpstr>
      <vt:lpstr>Figure 12.49</vt:lpstr>
      <vt:lpstr>Figure 12.50</vt:lpstr>
      <vt:lpstr>Figure 12.51</vt:lpstr>
      <vt:lpstr>'Figure 12.42'!Print_Area</vt:lpstr>
      <vt:lpstr>'Figure 12.43'!Print_Area</vt:lpstr>
      <vt:lpstr>'Figure 12.44'!Print_Area</vt:lpstr>
      <vt:lpstr>'Figure 12.45'!Print_Area</vt:lpstr>
    </vt:vector>
  </TitlesOfParts>
  <Company>The Tuck School at Dartmouth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Steve.Powell</dc:creator>
  <cp:lastModifiedBy>Steve.Powell</cp:lastModifiedBy>
  <dcterms:created xsi:type="dcterms:W3CDTF">2008-02-03T15:38:17Z</dcterms:created>
  <dcterms:modified xsi:type="dcterms:W3CDTF">2008-09-14T14:50:10Z</dcterms:modified>
</cp:coreProperties>
</file>